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819" firstSheet="5" activeTab="5"/>
  </bookViews>
  <sheets>
    <sheet name="1-1晋宁区一般公共预算收入情况表" sheetId="28" r:id="rId1"/>
    <sheet name="1-2晋宁区一般公共预算支出情况表" sheetId="29" r:id="rId2"/>
    <sheet name="1-3晋宁区本级一般公共预算收入情况表" sheetId="31" r:id="rId3"/>
    <sheet name="1-4晋宁区本级一般公共预算支出情况表（公开到项级）" sheetId="33" r:id="rId4"/>
    <sheet name="1-5晋宁区本级一般公共预算基本支出情况表（公开到款级）" sheetId="132" r:id="rId5"/>
    <sheet name="1-6一般公共预算支出表（区对下转移支付项目）" sheetId="35" r:id="rId6"/>
    <sheet name="1-7晋宁区分地区税收返还和转移支付预算表" sheetId="36" r:id="rId7"/>
    <sheet name="1-8晋宁区本级“三公”经费预算财政拨款情况统计表" sheetId="131" r:id="rId8"/>
    <sheet name="2-1晋宁区政府性基金预算收入情况表" sheetId="54" r:id="rId9"/>
    <sheet name="2-2晋宁区政府性基金预算支出情况表" sheetId="55" r:id="rId10"/>
    <sheet name="2-3晋宁区本级政府性基金预算收入情况表" sheetId="56" r:id="rId11"/>
    <sheet name="2-4晋宁区本级政府性基金预算支出情况表（公开到项级）" sheetId="57" r:id="rId12"/>
    <sheet name="2-5本级政府性基金支出表（区对下转移支付）" sheetId="58" r:id="rId13"/>
    <sheet name="3-1晋宁区国有资本经营收入预算情况表" sheetId="108" r:id="rId14"/>
    <sheet name="3-2晋宁区国有资本经营支出预算情况表" sheetId="109" r:id="rId15"/>
    <sheet name="3-3晋宁区本级国有资本经营收入预算情况表" sheetId="110" r:id="rId16"/>
    <sheet name="3-4晋宁区本级国有资本经营支出预算情况表（公开到项级）" sheetId="111" r:id="rId17"/>
    <sheet name="3-5晋宁区国有资本经营预算转移支付表 （分地区）" sheetId="129" r:id="rId18"/>
    <sheet name="3-6 晋宁区国有资本经营预算转移支付表（分项目）" sheetId="130" r:id="rId19"/>
    <sheet name="4-1晋宁区社会保险基金收入预算情况表" sheetId="113" r:id="rId20"/>
    <sheet name="4-2晋宁区社会保险基金支出预算情况表" sheetId="114" r:id="rId21"/>
    <sheet name="4-3晋宁区本级社会保险基金收入预算情况表" sheetId="117" r:id="rId22"/>
    <sheet name="4-4晋宁区本级社会保险基金支出预算情况表" sheetId="118" r:id="rId23"/>
    <sheet name="5-1   2024年地方政府债务限额及余额预算情况表" sheetId="119" r:id="rId24"/>
    <sheet name="5-2  晋宁区2024年地方政府一般债务余额情况表" sheetId="120" r:id="rId25"/>
    <sheet name="5-3  晋宁区本级2024年地方政府一般债务余额情况表" sheetId="121" r:id="rId26"/>
    <sheet name="5-4 晋宁区2024年地方政府专项债务余额情况表" sheetId="122" r:id="rId27"/>
    <sheet name="5-5 晋宁区本级2024年地方政府专项债务余额情况表（本级）" sheetId="123" r:id="rId28"/>
    <sheet name="5-6 晋宁区地方政府债券发行及还本付息情况表" sheetId="124" r:id="rId29"/>
    <sheet name="5-7 2025年政府专项债务限额和余额情况表" sheetId="125" r:id="rId30"/>
    <sheet name="5-8 晋宁区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5" hidden="1">'1-6一般公共预算支出表（区对下转移支付项目）'!$A$3:$E$43</definedName>
    <definedName name="_xlnm._FilterDatabase" localSheetId="10" hidden="1">'2-3晋宁区本级政府性基金预算收入情况表'!$A$3:$F$37</definedName>
    <definedName name="_xlnm._FilterDatabase" localSheetId="21" hidden="1">'4-3晋宁区本级社会保险基金收入预算情况表'!$A$3:$E$39</definedName>
    <definedName name="_xlnm._FilterDatabase" localSheetId="4" hidden="1">'1-5晋宁区本级一般公共预算基本支出情况表（公开到款级）'!$A$3:$B$32</definedName>
    <definedName name="_xlnm._FilterDatabase" localSheetId="8" hidden="1">'2-1晋宁区政府性基金预算收入情况表'!$A$3:$F$36</definedName>
    <definedName name="_xlnm._FilterDatabase" localSheetId="9" hidden="1">'2-2晋宁区政府性基金预算支出情况表'!$A$3:$G$276</definedName>
    <definedName name="_xlnm._FilterDatabase" localSheetId="11" hidden="1">'2-4晋宁区本级政府性基金预算支出情况表（公开到项级）'!$A$3:$G$278</definedName>
    <definedName name="_xlnm._FilterDatabase" localSheetId="13" hidden="1">'3-1晋宁区国有资本经营收入预算情况表'!$A$3:$E$41</definedName>
    <definedName name="_xlnm._FilterDatabase" localSheetId="14" hidden="1">'3-2晋宁区国有资本经营支出预算情况表'!$A$3:$E$28</definedName>
    <definedName name="_xlnm._FilterDatabase" localSheetId="15" hidden="1">'3-3晋宁区本级国有资本经营收入预算情况表'!$A$3:$E$35</definedName>
    <definedName name="_xlnm._FilterDatabase" localSheetId="16" hidden="1">'3-4晋宁区本级国有资本经营支出预算情况表（公开到项级）'!$A$3:$E$22</definedName>
    <definedName name="_xlnm._FilterDatabase" localSheetId="19" hidden="1">'4-1晋宁区社会保险基金收入预算情况表'!$A$3:$E$38</definedName>
    <definedName name="_xlnm._FilterDatabase" localSheetId="20" hidden="1">'4-2晋宁区社会保险基金支出预算情况表'!$A$3:$E$22</definedName>
    <definedName name="_xlnm._FilterDatabase" localSheetId="22" hidden="1">'4-4晋宁区本级社会保险基金支出预算情况表'!$A$3:$E$22</definedName>
    <definedName name="_xlnm._FilterDatabase" localSheetId="0" hidden="1">'1-1晋宁区一般公共预算收入情况表'!$A$3:$E$39</definedName>
    <definedName name="_xlnm._FilterDatabase" localSheetId="1" hidden="1">'1-2晋宁区一般公共预算支出情况表'!$A$3:$E$39</definedName>
    <definedName name="_xlnm._FilterDatabase" localSheetId="2" hidden="1">'1-3晋宁区本级一般公共预算收入情况表'!$A$3:$E$40</definedName>
    <definedName name="_xlnm._FilterDatabase" localSheetId="3" hidden="1">'1-4晋宁区本级一般公共预算支出情况表（公开到项级）'!$A$3:$G$3</definedName>
    <definedName name="_xlnm._FilterDatabase" localSheetId="12" hidden="1">'2-5本级政府性基金支出表（区对下转移支付）'!$A$3:$E$18</definedName>
    <definedName name="_lst_r_地方财政预算表2015年全省汇总_10_科目编码名称">[2]_ESList!$A$1:$A$27</definedName>
    <definedName name="_xlnm.Print_Area" localSheetId="0">'1-1晋宁区一般公共预算收入情况表'!$B$1:$E$39</definedName>
    <definedName name="_xlnm.Print_Area" localSheetId="1">'1-2晋宁区一般公共预算支出情况表'!$B$1:$E$38</definedName>
    <definedName name="_xlnm.Print_Area" localSheetId="2">'1-3晋宁区本级一般公共预算收入情况表'!$B$1:$E$40</definedName>
    <definedName name="_xlnm.Print_Area" localSheetId="3">'1-4晋宁区本级一般公共预算支出情况表（公开到项级）'!$B$1:$E$1361</definedName>
    <definedName name="_xlnm.Print_Area" localSheetId="5">'1-6一般公共预算支出表（区对下转移支付项目）'!$A$1:$C$42</definedName>
    <definedName name="_xlnm.Print_Area" localSheetId="6">'1-7晋宁区分地区税收返还和转移支付预算表'!$A$1:$D$21</definedName>
    <definedName name="_xlnm.Print_Area" localSheetId="8">'2-1晋宁区政府性基金预算收入情况表'!$B$1:$E$36</definedName>
    <definedName name="_xlnm.Print_Area" localSheetId="9">'2-2晋宁区政府性基金预算支出情况表'!$B$1:$E$276</definedName>
    <definedName name="_xlnm.Print_Area" localSheetId="10">'2-3晋宁区本级政府性基金预算收入情况表'!$B$1:$E$37</definedName>
    <definedName name="_xlnm.Print_Area" localSheetId="11">'2-4晋宁区本级政府性基金预算支出情况表（公开到项级）'!$B$1:$E$278</definedName>
    <definedName name="_xlnm.Print_Area" localSheetId="12">'2-5本级政府性基金支出表（区对下转移支付）'!$A$1:$D$15</definedName>
    <definedName name="_xlnm.Print_Titles" localSheetId="0">'1-1晋宁区一般公共预算收入情况表'!$1:$3</definedName>
    <definedName name="_xlnm.Print_Titles" localSheetId="1">'1-2晋宁区一般公共预算支出情况表'!$1:$3</definedName>
    <definedName name="_xlnm.Print_Titles" localSheetId="2">'1-3晋宁区本级一般公共预算收入情况表'!$1:$3</definedName>
    <definedName name="_xlnm.Print_Titles" localSheetId="3">'1-4晋宁区本级一般公共预算支出情况表（公开到项级）'!$1:$3</definedName>
    <definedName name="_xlnm.Print_Titles" localSheetId="5">'1-6一般公共预算支出表（区对下转移支付项目）'!$1:$3</definedName>
    <definedName name="_xlnm.Print_Titles" localSheetId="6">'1-7晋宁区分地区税收返还和转移支付预算表'!$1:$3</definedName>
    <definedName name="_xlnm.Print_Titles" localSheetId="8">'2-1晋宁区政府性基金预算收入情况表'!$1:$3</definedName>
    <definedName name="_xlnm.Print_Titles" localSheetId="9">'2-2晋宁区政府性基金预算支出情况表'!$1:$3</definedName>
    <definedName name="_xlnm.Print_Titles" localSheetId="10">'2-3晋宁区本级政府性基金预算收入情况表'!$1:$3</definedName>
    <definedName name="_xlnm.Print_Titles" localSheetId="11">'2-4晋宁区本级政府性基金预算支出情况表（公开到项级）'!$1:$3</definedName>
    <definedName name="_xlnm.Print_Titles" localSheetId="12">'2-5本级政府性基金支出表（区对下转移支付）'!$1:$3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'3-1晋宁区国有资本经营收入预算情况表'!$A$1:$D$41</definedName>
    <definedName name="_xlnm.Print_Titles" localSheetId="13">'3-1晋宁区国有资本经营收入预算情况表'!$1:$3</definedName>
    <definedName name="专项收入年初预算数" localSheetId="13">#REF!</definedName>
    <definedName name="专项收入全年预计数" localSheetId="13">#REF!</definedName>
    <definedName name="_xlnm.Print_Area" localSheetId="14">'3-2晋宁区国有资本经营支出预算情况表'!$A$1:$D$28</definedName>
    <definedName name="_xlnm.Print_Titles" localSheetId="14">'3-2晋宁区国有资本经营支出预算情况表'!$1:$3</definedName>
    <definedName name="专项收入年初预算数" localSheetId="14">#REF!</definedName>
    <definedName name="专项收入全年预计数" localSheetId="14">#REF!</definedName>
    <definedName name="_xlnm.Print_Area" localSheetId="15">'3-3晋宁区本级国有资本经营收入预算情况表'!$A$1:$D$35</definedName>
    <definedName name="_xlnm.Print_Titles" localSheetId="15">'3-3晋宁区本级国有资本经营收入预算情况表'!$1:$3</definedName>
    <definedName name="专项收入年初预算数" localSheetId="15">#REF!</definedName>
    <definedName name="专项收入全年预计数" localSheetId="15">#REF!</definedName>
    <definedName name="_xlnm.Print_Area" localSheetId="16">'3-4晋宁区本级国有资本经营支出预算情况表（公开到项级）'!$A$1:$D$22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'4-1晋宁区社会保险基金收入预算情况表'!$A$1:$D$38</definedName>
    <definedName name="_xlnm.Print_Titles" localSheetId="19">'4-1晋宁区社会保险基金收入预算情况表'!$1:$3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'4-2晋宁区社会保险基金支出预算情况表'!$A$1:$D$22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'4-3晋宁区本级社会保险基金收入预算情况表'!$A$1:$D$38</definedName>
    <definedName name="_xlnm.Print_Titles" localSheetId="21">'4-3晋宁区本级社会保险基金收入预算情况表'!$1:$3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'4-4晋宁区本级社会保险基金支出预算情况表'!$A$1:$D$22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'1-5晋宁区本级一般公共预算基本支出情况表（公开到款级）'!$A$1:$B$32</definedName>
    <definedName name="_xlnm.Print_Titles" localSheetId="4">'1-5晋宁区本级一般公共预算基本支出情况表（公开到款级）'!$1:$3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<sst xmlns="http://schemas.openxmlformats.org/spreadsheetml/2006/main" count="5029" uniqueCount="3376">
  <si>
    <t>1-1  2025年晋宁区一般公共预算收入情况表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</si>
  <si>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</si>
  <si>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</si>
  <si>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</si>
  <si>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</si>
  <si>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</si>
  <si>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</si>
  <si>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</si>
  <si>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</si>
  <si>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</si>
  <si>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</si>
  <si>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</si>
  <si>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</si>
  <si>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</si>
  <si>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</si>
  <si>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</si>
  <si>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</si>
  <si>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</si>
  <si>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</si>
  <si>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</si>
  <si>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</si>
  <si>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</si>
  <si>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</si>
  <si>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</si>
  <si>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</si>
  <si>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</si>
  <si>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</si>
  <si>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</si>
  <si>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</si>
  <si>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</si>
  <si>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</si>
  <si>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</si>
  <si>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</si>
  <si>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</si>
  <si>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</si>
  <si>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</si>
  <si>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</si>
  <si>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</si>
  <si>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</si>
  <si>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</si>
  <si>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</si>
  <si>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</si>
  <si>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</si>
  <si>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</si>
  <si>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</si>
  <si>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</si>
  <si>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</si>
  <si>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</si>
  <si>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</si>
  <si>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</si>
  <si>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</si>
  <si>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</si>
  <si>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</si>
  <si>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</si>
  <si>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</si>
  <si>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</si>
  <si>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</si>
  <si>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</si>
  <si>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 xml:space="preserve"> 地方政府一般债务收入</t>
  </si>
  <si>
    <t xml:space="preserve"> 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</si>
  <si>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</si>
  <si>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</si>
  <si>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</si>
  <si>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</si>
  <si>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</si>
  <si>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</si>
  <si>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</si>
  <si>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2025年晋宁区一般公共预算支出情况表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</si>
  <si>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</si>
  <si>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</si>
  <si>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</si>
  <si>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</si>
  <si>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</si>
  <si>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</si>
  <si>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</si>
  <si>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</si>
  <si>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</si>
  <si>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</si>
  <si>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</si>
  <si>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</si>
  <si>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</si>
  <si>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</si>
  <si>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</si>
  <si>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</si>
  <si>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</si>
  <si>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</si>
  <si>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</si>
  <si>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</si>
  <si>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</si>
  <si>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</si>
  <si>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</si>
  <si>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</si>
  <si>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</si>
  <si>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</si>
  <si>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</si>
  <si>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</si>
  <si>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</si>
  <si>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</si>
  <si>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</si>
  <si>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</si>
  <si>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</si>
  <si>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</si>
  <si>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</si>
  <si>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</si>
  <si>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</si>
  <si>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</si>
  <si>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</si>
  <si>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</si>
  <si>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</si>
  <si>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</si>
  <si>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</si>
  <si>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</si>
  <si>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</si>
  <si>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</si>
  <si>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</si>
  <si>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</si>
  <si>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</si>
  <si>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</si>
  <si>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</si>
  <si>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</si>
  <si>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</si>
  <si>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调出资金</t>
  </si>
  <si>
    <t xml:space="preserve">    安排预算稳定调节基金</t>
  </si>
  <si>
    <t xml:space="preserve">    补充预算周转金</t>
  </si>
  <si>
    <t xml:space="preserve">    年终结转</t>
  </si>
  <si>
    <t>地方政府一般债务还本支出</t>
  </si>
  <si>
    <t>各项支出合计</t>
  </si>
  <si>
    <t>1-3  2025年晋宁区本级一般公共预算收入情况表</t>
  </si>
  <si>
    <t>2024年预算数</t>
  </si>
  <si>
    <t>比上年预算数增长%</t>
  </si>
  <si>
    <r>
      <rPr>
        <sz val="14"/>
        <rFont val="宋体"/>
        <charset val="134"/>
      </rPr>
      <t>10199</t>
    </r>
  </si>
  <si>
    <t>区本级一般公共预算收入</t>
  </si>
  <si>
    <t xml:space="preserve">   上解收入</t>
  </si>
  <si>
    <t>1-4  2025年晋宁区本级一般公共预算支出情况表</t>
  </si>
  <si>
    <t>打印</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</si>
  <si>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</si>
  <si>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</si>
  <si>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</si>
  <si>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</si>
  <si>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</si>
  <si>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</si>
  <si>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</si>
  <si>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</si>
  <si>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</si>
  <si>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</si>
  <si>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</si>
  <si>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</si>
  <si>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</si>
  <si>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</si>
  <si>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</si>
  <si>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</si>
  <si>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</si>
  <si>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</si>
  <si>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</si>
  <si>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</si>
  <si>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</si>
  <si>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</si>
  <si>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</si>
  <si>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</si>
  <si>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</si>
  <si>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</si>
  <si>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</si>
  <si>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</si>
  <si>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</si>
  <si>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</si>
  <si>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</si>
  <si>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</si>
  <si>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</si>
  <si>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</si>
  <si>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</si>
  <si>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</si>
  <si>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</si>
  <si>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</si>
  <si>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</si>
  <si>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</si>
  <si>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</si>
  <si>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</si>
  <si>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</si>
  <si>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</si>
  <si>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</si>
  <si>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</si>
  <si>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</si>
  <si>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</si>
  <si>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</si>
  <si>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</si>
  <si>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</si>
  <si>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</si>
  <si>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</si>
  <si>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</si>
  <si>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</si>
  <si>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</si>
  <si>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</si>
  <si>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</si>
  <si>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</si>
  <si>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</si>
  <si>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</si>
  <si>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</si>
  <si>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</si>
  <si>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</si>
  <si>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</si>
  <si>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</si>
  <si>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</si>
  <si>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</si>
  <si>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</si>
  <si>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</si>
  <si>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</si>
  <si>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</si>
  <si>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</si>
  <si>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</si>
  <si>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</si>
  <si>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</si>
  <si>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</si>
  <si>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</si>
  <si>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</si>
  <si>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</si>
  <si>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</si>
  <si>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</si>
  <si>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</si>
  <si>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</si>
  <si>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</si>
  <si>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</si>
  <si>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</si>
  <si>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</si>
  <si>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</si>
  <si>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</si>
  <si>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</si>
  <si>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</si>
  <si>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</si>
  <si>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</si>
  <si>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</si>
  <si>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</si>
  <si>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</si>
  <si>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</si>
  <si>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</si>
  <si>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</si>
  <si>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</si>
  <si>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</si>
  <si>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</si>
  <si>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</si>
  <si>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</si>
  <si>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</si>
  <si>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</si>
  <si>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</si>
  <si>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</si>
  <si>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</si>
  <si>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</si>
  <si>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</si>
  <si>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</si>
  <si>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</si>
  <si>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</si>
  <si>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</si>
  <si>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</si>
  <si>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</si>
  <si>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</si>
  <si>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</si>
  <si>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</si>
  <si>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</si>
  <si>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</si>
  <si>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</si>
  <si>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</si>
  <si>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</si>
  <si>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</si>
  <si>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</si>
  <si>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</si>
  <si>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</si>
  <si>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</si>
  <si>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</si>
  <si>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</si>
  <si>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</si>
  <si>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</si>
  <si>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</si>
  <si>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</si>
  <si>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</si>
  <si>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</si>
  <si>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</si>
  <si>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</si>
  <si>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</si>
  <si>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</si>
  <si>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</si>
  <si>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</si>
  <si>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</si>
  <si>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</si>
  <si>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</si>
  <si>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</si>
  <si>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</si>
  <si>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</si>
  <si>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</si>
  <si>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</si>
  <si>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</si>
  <si>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</si>
  <si>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</si>
  <si>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</si>
  <si>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</si>
  <si>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</si>
  <si>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</si>
  <si>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</si>
  <si>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</si>
  <si>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</si>
  <si>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</si>
  <si>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</si>
  <si>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</si>
  <si>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</si>
  <si>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</si>
  <si>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</si>
  <si>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</si>
  <si>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</si>
  <si>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</si>
  <si>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</si>
  <si>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</si>
  <si>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</si>
  <si>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</si>
  <si>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</si>
  <si>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</si>
  <si>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</si>
  <si>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</si>
  <si>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</si>
  <si>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</si>
  <si>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</si>
  <si>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</si>
  <si>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</si>
  <si>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</si>
  <si>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</si>
  <si>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</si>
  <si>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</si>
  <si>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</si>
  <si>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</si>
  <si>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</si>
  <si>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</si>
  <si>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</si>
  <si>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</si>
  <si>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</si>
  <si>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</si>
  <si>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</si>
  <si>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</si>
  <si>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</si>
  <si>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</si>
  <si>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</si>
  <si>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</si>
  <si>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</si>
  <si>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</si>
  <si>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</si>
  <si>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</si>
  <si>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</si>
  <si>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</si>
  <si>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</si>
  <si>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</si>
  <si>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</si>
  <si>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</si>
  <si>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</si>
  <si>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</si>
  <si>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</si>
  <si>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</si>
  <si>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</si>
  <si>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</si>
  <si>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</si>
  <si>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</si>
  <si>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</si>
  <si>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</si>
  <si>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</si>
  <si>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</si>
  <si>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</si>
  <si>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</si>
  <si>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</si>
  <si>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</si>
  <si>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</si>
  <si>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</si>
  <si>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</si>
  <si>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</si>
  <si>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</si>
  <si>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</si>
  <si>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</si>
  <si>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</si>
  <si>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</si>
  <si>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</si>
  <si>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</si>
  <si>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</si>
  <si>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</si>
  <si>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</si>
  <si>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</si>
  <si>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</si>
  <si>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</si>
  <si>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</si>
  <si>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</si>
  <si>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</si>
  <si>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</si>
  <si>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</si>
  <si>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</si>
  <si>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</si>
  <si>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</si>
  <si>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</si>
  <si>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</si>
  <si>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</si>
  <si>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</si>
  <si>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</si>
  <si>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</si>
  <si>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</si>
  <si>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</si>
  <si>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</si>
  <si>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</si>
  <si>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</si>
  <si>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</si>
  <si>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</si>
  <si>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</si>
  <si>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</si>
  <si>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</si>
  <si>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</si>
  <si>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</si>
  <si>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</si>
  <si>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</si>
  <si>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</si>
  <si>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</si>
  <si>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</si>
  <si>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</si>
  <si>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</si>
  <si>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</si>
  <si>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</si>
  <si>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</si>
  <si>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</si>
  <si>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</si>
  <si>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</si>
  <si>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</si>
  <si>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</si>
  <si>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</si>
  <si>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</si>
  <si>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</si>
  <si>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</si>
  <si>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</si>
  <si>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</si>
  <si>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</si>
  <si>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</si>
  <si>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</si>
  <si>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</si>
  <si>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</si>
  <si>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</si>
  <si>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</si>
  <si>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</si>
  <si>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</si>
  <si>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</si>
  <si>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</si>
  <si>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</si>
  <si>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</si>
  <si>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</si>
  <si>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</si>
  <si>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</si>
  <si>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</si>
  <si>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</si>
  <si>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</si>
  <si>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</si>
  <si>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</si>
  <si>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</si>
  <si>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</si>
  <si>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</si>
  <si>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</si>
  <si>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</si>
  <si>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</si>
  <si>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</si>
  <si>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</si>
  <si>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</si>
  <si>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</si>
  <si>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</si>
  <si>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</si>
  <si>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</si>
  <si>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</si>
  <si>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</si>
  <si>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</si>
  <si>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</si>
  <si>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</si>
  <si>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</si>
  <si>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</si>
  <si>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</si>
  <si>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</si>
  <si>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</si>
  <si>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</si>
  <si>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</si>
  <si>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</si>
  <si>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</si>
  <si>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</si>
  <si>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</si>
  <si>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</si>
  <si>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</si>
  <si>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</si>
  <si>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</si>
  <si>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</si>
  <si>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</si>
  <si>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</si>
  <si>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</si>
  <si>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</si>
  <si>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</si>
  <si>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</si>
  <si>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</si>
  <si>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</si>
  <si>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</si>
  <si>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</si>
  <si>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</si>
  <si>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</si>
  <si>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</si>
  <si>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</si>
  <si>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</si>
  <si>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</si>
  <si>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</si>
  <si>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</si>
  <si>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</si>
  <si>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</si>
  <si>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</si>
  <si>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</si>
  <si>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</si>
  <si>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</si>
  <si>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</si>
  <si>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</si>
  <si>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</si>
  <si>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</si>
  <si>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</si>
  <si>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</si>
  <si>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行政运行</t>
  </si>
  <si>
    <t xml:space="preserve">      其他社会工作事务支出</t>
  </si>
  <si>
    <t xml:space="preserve">    信访事务</t>
  </si>
  <si>
    <t xml:space="preserve">      信访业务</t>
  </si>
  <si>
    <t>20199</t>
  </si>
  <si>
    <t xml:space="preserve">   其他一般公共服务支出</t>
  </si>
  <si>
    <t>2019901</t>
  </si>
  <si>
    <t xml:space="preserve">     国家赔偿费用支出</t>
  </si>
  <si>
    <t>2019999</t>
  </si>
  <si>
    <t xml:space="preserve">     其他一般公共服务支出</t>
  </si>
  <si>
    <t>201A</t>
  </si>
  <si>
    <t>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</si>
  <si>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</si>
  <si>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</si>
  <si>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</si>
  <si>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</si>
  <si>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</si>
  <si>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</si>
  <si>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</si>
  <si>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</si>
  <si>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</si>
  <si>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</si>
  <si>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</si>
  <si>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</si>
  <si>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</si>
  <si>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</si>
  <si>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</si>
  <si>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</si>
  <si>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</si>
  <si>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</si>
  <si>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</si>
  <si>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</si>
  <si>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</si>
  <si>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</si>
  <si>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</si>
  <si>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</si>
  <si>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</si>
  <si>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</si>
  <si>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</si>
  <si>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</si>
  <si>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</si>
  <si>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</si>
  <si>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</si>
  <si>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</si>
  <si>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</si>
  <si>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</si>
  <si>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</si>
  <si>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</si>
  <si>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</si>
  <si>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</si>
  <si>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</si>
  <si>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</si>
  <si>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</si>
  <si>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</si>
  <si>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</si>
  <si>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</si>
  <si>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</si>
  <si>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</si>
  <si>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</si>
  <si>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</si>
  <si>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</si>
  <si>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</si>
  <si>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</si>
  <si>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</si>
  <si>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</si>
  <si>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</si>
  <si>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</si>
  <si>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</si>
  <si>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</si>
  <si>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</si>
  <si>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</si>
  <si>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</si>
  <si>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</si>
  <si>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</si>
  <si>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</si>
  <si>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</si>
  <si>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</si>
  <si>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</si>
  <si>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</si>
  <si>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</si>
  <si>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</si>
  <si>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</si>
  <si>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</si>
  <si>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</si>
  <si>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</si>
  <si>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</si>
  <si>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</si>
  <si>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</si>
  <si>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</si>
  <si>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</si>
  <si>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</si>
  <si>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</si>
  <si>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</si>
  <si>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</si>
  <si>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</si>
  <si>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</si>
  <si>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</si>
  <si>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</si>
  <si>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</si>
  <si>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</si>
  <si>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</si>
  <si>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</si>
  <si>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</si>
  <si>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</si>
  <si>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</si>
  <si>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</si>
  <si>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</si>
  <si>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</si>
  <si>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</si>
  <si>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</si>
  <si>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</si>
  <si>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</si>
  <si>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</si>
  <si>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</si>
  <si>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</si>
  <si>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</si>
  <si>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</si>
  <si>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</si>
  <si>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</si>
  <si>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</si>
  <si>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</si>
  <si>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</si>
  <si>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</si>
  <si>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</si>
  <si>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</si>
  <si>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</si>
  <si>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</si>
  <si>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</si>
  <si>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</si>
  <si>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</si>
  <si>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</si>
  <si>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</si>
  <si>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</si>
  <si>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</si>
  <si>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</si>
  <si>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</si>
  <si>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</si>
  <si>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</si>
  <si>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</si>
  <si>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</si>
  <si>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</si>
  <si>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</si>
  <si>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</si>
  <si>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</si>
  <si>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</si>
  <si>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</si>
  <si>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</si>
  <si>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</si>
  <si>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</si>
  <si>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</si>
  <si>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</si>
  <si>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</si>
  <si>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</si>
  <si>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</si>
  <si>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</si>
  <si>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</si>
  <si>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</si>
  <si>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</si>
  <si>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</si>
  <si>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</si>
  <si>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</si>
  <si>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</si>
  <si>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</si>
  <si>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</si>
  <si>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</si>
  <si>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</si>
  <si>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</si>
  <si>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</si>
  <si>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</si>
  <si>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</si>
  <si>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</si>
  <si>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</si>
  <si>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</si>
  <si>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</si>
  <si>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</si>
  <si>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</si>
  <si>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</si>
  <si>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</si>
  <si>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</si>
  <si>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</si>
  <si>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</si>
  <si>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</si>
  <si>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</si>
  <si>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</si>
  <si>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</si>
  <si>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</si>
  <si>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</si>
  <si>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</si>
  <si>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</si>
  <si>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</si>
  <si>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</si>
  <si>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</si>
  <si>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</si>
  <si>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</si>
  <si>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</si>
  <si>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</si>
  <si>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</si>
  <si>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</si>
  <si>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</si>
  <si>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</si>
  <si>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</si>
  <si>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</si>
  <si>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</si>
  <si>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</si>
  <si>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</si>
  <si>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</si>
  <si>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</si>
  <si>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</si>
  <si>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</si>
  <si>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</si>
  <si>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</si>
  <si>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</si>
  <si>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</si>
  <si>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</si>
  <si>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</si>
  <si>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</si>
  <si>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</si>
  <si>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</si>
  <si>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</si>
  <si>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</si>
  <si>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</si>
  <si>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</si>
  <si>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</si>
  <si>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</si>
  <si>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</si>
  <si>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</si>
  <si>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</si>
  <si>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</si>
  <si>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</si>
  <si>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</si>
  <si>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</si>
  <si>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</si>
  <si>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</si>
  <si>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</si>
  <si>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</si>
  <si>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</si>
  <si>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</si>
  <si>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</si>
  <si>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</si>
  <si>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</si>
  <si>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</si>
  <si>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</si>
  <si>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</si>
  <si>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</si>
  <si>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</si>
  <si>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</si>
  <si>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</si>
  <si>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</si>
  <si>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</si>
  <si>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</si>
  <si>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</si>
  <si>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</si>
  <si>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</si>
  <si>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</si>
  <si>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</si>
  <si>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</si>
  <si>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</si>
  <si>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</si>
  <si>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</si>
  <si>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</si>
  <si>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</si>
  <si>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</si>
  <si>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</si>
  <si>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</si>
  <si>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</si>
  <si>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</si>
  <si>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</si>
  <si>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</si>
  <si>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</si>
  <si>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</si>
  <si>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</si>
  <si>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</si>
  <si>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</si>
  <si>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</si>
  <si>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</si>
  <si>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</si>
  <si>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</si>
  <si>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</si>
  <si>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</si>
  <si>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</si>
  <si>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</si>
  <si>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</si>
  <si>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</si>
  <si>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</si>
  <si>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</si>
  <si>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</si>
  <si>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</si>
  <si>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</si>
  <si>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</si>
  <si>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</si>
  <si>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</si>
  <si>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</si>
  <si>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</si>
  <si>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</si>
  <si>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</si>
  <si>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</si>
  <si>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</si>
  <si>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</si>
  <si>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</si>
  <si>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</si>
  <si>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</si>
  <si>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</si>
  <si>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</si>
  <si>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</si>
  <si>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</si>
  <si>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</si>
  <si>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</si>
  <si>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</si>
  <si>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</si>
  <si>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</si>
  <si>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</si>
  <si>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</si>
  <si>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</si>
  <si>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</si>
  <si>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</si>
  <si>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</si>
  <si>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</si>
  <si>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</si>
  <si>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</si>
  <si>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</si>
  <si>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</si>
  <si>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</si>
  <si>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</si>
  <si>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</si>
  <si>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</si>
  <si>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</si>
  <si>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</si>
  <si>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</si>
  <si>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</si>
  <si>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</si>
  <si>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</si>
  <si>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</si>
  <si>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</si>
  <si>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</si>
  <si>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</si>
  <si>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</si>
  <si>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</si>
  <si>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</si>
  <si>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</si>
  <si>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</si>
  <si>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</si>
  <si>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</si>
  <si>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</si>
  <si>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</si>
  <si>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</si>
  <si>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</si>
  <si>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</si>
  <si>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</si>
  <si>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</si>
  <si>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</si>
  <si>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</si>
  <si>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</si>
  <si>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</si>
  <si>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</si>
  <si>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</si>
  <si>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</si>
  <si>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</si>
  <si>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</si>
  <si>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</si>
  <si>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</si>
  <si>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</si>
  <si>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</si>
  <si>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</si>
  <si>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</si>
  <si>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</si>
  <si>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</si>
  <si>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</si>
  <si>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</si>
  <si>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</si>
  <si>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</si>
  <si>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</si>
  <si>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</si>
  <si>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</si>
  <si>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</si>
  <si>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</si>
  <si>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</si>
  <si>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</si>
  <si>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</si>
  <si>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</si>
  <si>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</si>
  <si>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</si>
  <si>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</si>
  <si>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</si>
  <si>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</si>
  <si>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</si>
  <si>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</si>
  <si>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</si>
  <si>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</si>
  <si>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</si>
  <si>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</si>
  <si>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</si>
  <si>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</si>
  <si>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</si>
  <si>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</si>
  <si>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</si>
  <si>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</si>
  <si>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</si>
  <si>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</si>
  <si>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</si>
  <si>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</si>
  <si>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</si>
  <si>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</si>
  <si>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</si>
  <si>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</si>
  <si>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</si>
  <si>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</si>
  <si>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</si>
  <si>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</si>
  <si>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</si>
  <si>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</si>
  <si>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</si>
  <si>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</si>
  <si>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</si>
  <si>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</si>
  <si>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</si>
  <si>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</si>
  <si>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</si>
  <si>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</si>
  <si>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</si>
  <si>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</si>
  <si>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</si>
  <si>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</si>
  <si>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</si>
  <si>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</si>
  <si>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</si>
  <si>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</si>
  <si>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</si>
  <si>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</si>
  <si>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</si>
  <si>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</si>
  <si>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</si>
  <si>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</si>
  <si>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</si>
  <si>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</si>
  <si>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</si>
  <si>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</si>
  <si>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</si>
  <si>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</si>
  <si>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</si>
  <si>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</si>
  <si>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</si>
  <si>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</si>
  <si>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</si>
  <si>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</si>
  <si>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</si>
  <si>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</si>
  <si>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</si>
  <si>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</si>
  <si>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</si>
  <si>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</si>
  <si>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</si>
  <si>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</si>
  <si>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</si>
  <si>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</si>
  <si>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</si>
  <si>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</si>
  <si>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</si>
  <si>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</si>
  <si>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</si>
  <si>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</si>
  <si>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</si>
  <si>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</si>
  <si>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</si>
  <si>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</si>
  <si>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</si>
  <si>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</si>
  <si>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</si>
  <si>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</si>
  <si>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</si>
  <si>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</si>
  <si>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</si>
  <si>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</si>
  <si>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</si>
  <si>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</si>
  <si>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</si>
  <si>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</si>
  <si>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</si>
  <si>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</si>
  <si>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</si>
  <si>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</si>
  <si>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</si>
  <si>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</si>
  <si>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</si>
  <si>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</si>
  <si>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</si>
  <si>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</si>
  <si>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</si>
  <si>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</si>
  <si>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</si>
  <si>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</si>
  <si>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</si>
  <si>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</si>
  <si>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</si>
  <si>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</si>
  <si>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</si>
  <si>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</si>
  <si>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</si>
  <si>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</si>
  <si>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</si>
  <si>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</si>
  <si>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</si>
  <si>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</si>
  <si>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</si>
  <si>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</si>
  <si>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</si>
  <si>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</si>
  <si>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</si>
  <si>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</si>
  <si>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</si>
  <si>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</si>
  <si>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</si>
  <si>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</si>
  <si>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</si>
  <si>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</si>
  <si>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</si>
  <si>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</si>
  <si>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</si>
  <si>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</si>
  <si>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</si>
  <si>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</si>
  <si>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</si>
  <si>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</si>
  <si>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</si>
  <si>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</si>
  <si>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</si>
  <si>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</si>
  <si>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</si>
  <si>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</si>
  <si>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</si>
  <si>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</si>
  <si>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</si>
  <si>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</si>
  <si>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</si>
  <si>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</si>
  <si>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</si>
  <si>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</si>
  <si>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</si>
  <si>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</si>
  <si>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</si>
  <si>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</si>
  <si>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</si>
  <si>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</si>
  <si>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</si>
  <si>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</si>
  <si>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</si>
  <si>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</si>
  <si>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</si>
  <si>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</si>
  <si>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</si>
  <si>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</si>
  <si>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</si>
  <si>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</si>
  <si>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</si>
  <si>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</si>
  <si>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</si>
  <si>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</si>
  <si>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</si>
  <si>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</si>
  <si>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</si>
  <si>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</si>
  <si>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</si>
  <si>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</si>
  <si>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</si>
  <si>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</si>
  <si>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</si>
  <si>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</si>
  <si>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</si>
  <si>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</si>
  <si>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</si>
  <si>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</si>
  <si>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</si>
  <si>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</si>
  <si>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</si>
  <si>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</si>
  <si>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</si>
  <si>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</si>
  <si>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</si>
  <si>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</si>
  <si>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</si>
  <si>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</si>
  <si>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</si>
  <si>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</si>
  <si>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</si>
  <si>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</si>
  <si>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</si>
  <si>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</si>
  <si>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</si>
  <si>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</si>
  <si>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</si>
  <si>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</si>
  <si>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</si>
  <si>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</si>
  <si>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</si>
  <si>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</si>
  <si>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</si>
  <si>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</si>
  <si>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</si>
  <si>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</si>
  <si>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</si>
  <si>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</si>
  <si>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</si>
  <si>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</si>
  <si>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</si>
  <si>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</si>
  <si>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</si>
  <si>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</si>
  <si>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</si>
  <si>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</si>
  <si>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</si>
  <si>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</si>
  <si>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</si>
  <si>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</si>
  <si>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</si>
  <si>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</si>
  <si>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</si>
  <si>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</si>
  <si>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</si>
  <si>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</si>
  <si>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</si>
  <si>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</si>
  <si>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</si>
  <si>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</si>
  <si>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</si>
  <si>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</si>
  <si>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</si>
  <si>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</si>
  <si>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</si>
  <si>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</si>
  <si>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</si>
  <si>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</si>
  <si>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</si>
  <si>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</si>
  <si>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</si>
  <si>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</si>
  <si>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</si>
  <si>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</si>
  <si>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</si>
  <si>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</si>
  <si>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</si>
  <si>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</si>
  <si>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</si>
  <si>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</si>
  <si>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</si>
  <si>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</si>
  <si>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</si>
  <si>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</si>
  <si>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</si>
  <si>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</si>
  <si>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</si>
  <si>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</si>
  <si>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</si>
  <si>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</si>
  <si>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</si>
  <si>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</si>
  <si>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</si>
  <si>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</si>
  <si>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</si>
  <si>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</si>
  <si>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</si>
  <si>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</si>
  <si>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</si>
  <si>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</si>
  <si>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</si>
  <si>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</si>
  <si>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</si>
  <si>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</si>
  <si>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</si>
  <si>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</si>
  <si>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</si>
  <si>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</si>
  <si>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</si>
  <si>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</si>
  <si>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</si>
  <si>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</si>
  <si>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</si>
  <si>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</si>
  <si>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</si>
  <si>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</si>
  <si>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</si>
  <si>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</si>
  <si>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</si>
  <si>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</si>
  <si>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</si>
  <si>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</si>
  <si>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</si>
  <si>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</si>
  <si>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</si>
  <si>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</si>
  <si>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</si>
  <si>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</si>
  <si>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</si>
  <si>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</si>
  <si>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</si>
  <si>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</si>
  <si>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</si>
  <si>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</si>
  <si>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</si>
  <si>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</si>
  <si>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</si>
  <si>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</si>
  <si>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</si>
  <si>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</si>
  <si>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</si>
  <si>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</si>
  <si>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</si>
  <si>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</si>
  <si>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</si>
  <si>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</si>
  <si>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</si>
  <si>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</si>
  <si>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</si>
  <si>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</si>
  <si>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</si>
  <si>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</si>
  <si>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</si>
  <si>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</si>
  <si>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</si>
  <si>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</si>
  <si>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</si>
  <si>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</si>
  <si>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</si>
  <si>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</si>
  <si>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</si>
  <si>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</si>
  <si>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</si>
  <si>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</si>
  <si>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</si>
  <si>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</si>
  <si>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</si>
  <si>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</si>
  <si>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</si>
  <si>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</si>
  <si>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</si>
  <si>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</si>
  <si>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</si>
  <si>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</si>
  <si>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</si>
  <si>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</si>
  <si>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</si>
  <si>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</si>
  <si>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</si>
  <si>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</si>
  <si>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</si>
  <si>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</si>
  <si>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</si>
  <si>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</si>
  <si>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</si>
  <si>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</si>
  <si>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</si>
  <si>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</si>
  <si>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</si>
  <si>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</si>
  <si>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</si>
  <si>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</si>
  <si>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</si>
  <si>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</si>
  <si>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</si>
  <si>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</si>
  <si>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</si>
  <si>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</si>
  <si>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</si>
  <si>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</si>
  <si>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</si>
  <si>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</si>
  <si>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</si>
  <si>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</si>
  <si>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</si>
  <si>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</si>
  <si>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</si>
  <si>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</si>
  <si>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</si>
  <si>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</si>
  <si>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</si>
  <si>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</si>
  <si>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</si>
  <si>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</si>
  <si>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</si>
  <si>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</si>
  <si>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</si>
  <si>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</si>
  <si>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</si>
  <si>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</si>
  <si>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</si>
  <si>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</si>
  <si>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</si>
  <si>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</si>
  <si>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</si>
  <si>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</si>
  <si>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</si>
  <si>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</si>
  <si>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</si>
  <si>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</si>
  <si>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</si>
  <si>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</si>
  <si>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</si>
  <si>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</si>
  <si>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</si>
  <si>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</si>
  <si>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</si>
  <si>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</si>
  <si>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</si>
  <si>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</si>
  <si>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</si>
  <si>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</si>
  <si>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</si>
  <si>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</si>
  <si>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</si>
  <si>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</si>
  <si>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</si>
  <si>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</si>
  <si>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</si>
  <si>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</si>
  <si>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</si>
  <si>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</si>
  <si>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</si>
  <si>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</si>
  <si>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</si>
  <si>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</si>
  <si>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</si>
  <si>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</si>
  <si>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</si>
  <si>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</si>
  <si>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</si>
  <si>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</si>
  <si>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</si>
  <si>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</si>
  <si>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</si>
  <si>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</si>
  <si>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</si>
  <si>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</si>
  <si>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</si>
  <si>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</si>
  <si>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</si>
  <si>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</si>
  <si>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</si>
  <si>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</si>
  <si>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</si>
  <si>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</si>
  <si>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</si>
  <si>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</si>
  <si>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</si>
  <si>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</si>
  <si>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</si>
  <si>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</si>
  <si>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</si>
  <si>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</si>
  <si>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</si>
  <si>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</si>
  <si>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</si>
  <si>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</si>
  <si>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</si>
  <si>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</si>
  <si>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</si>
  <si>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</si>
  <si>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</si>
  <si>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</si>
  <si>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</si>
  <si>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</si>
  <si>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</si>
  <si>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</si>
  <si>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</si>
  <si>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</si>
  <si>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</si>
  <si>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</si>
  <si>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</si>
  <si>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</si>
  <si>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</si>
  <si>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</si>
  <si>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</si>
  <si>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</si>
  <si>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</si>
  <si>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</si>
  <si>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</si>
  <si>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</si>
  <si>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</si>
  <si>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</si>
  <si>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</si>
  <si>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</si>
  <si>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</si>
  <si>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</si>
  <si>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</si>
  <si>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</si>
  <si>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</si>
  <si>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</si>
  <si>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</si>
  <si>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</si>
  <si>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</si>
  <si>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</si>
  <si>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</si>
  <si>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</si>
  <si>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</si>
  <si>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</si>
  <si>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</si>
  <si>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</si>
  <si>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</si>
  <si>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</si>
  <si>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</si>
  <si>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</si>
  <si>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</si>
  <si>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</si>
  <si>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</si>
  <si>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</si>
  <si>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</si>
  <si>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</si>
  <si>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</si>
  <si>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</si>
  <si>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</si>
  <si>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</si>
  <si>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</si>
  <si>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</si>
  <si>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</si>
  <si>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</si>
  <si>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</si>
  <si>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</si>
  <si>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</si>
  <si>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</si>
  <si>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</si>
  <si>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</si>
  <si>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</si>
  <si>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</si>
  <si>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</si>
  <si>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</si>
  <si>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</si>
  <si>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</si>
  <si>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</si>
  <si>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</si>
  <si>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</si>
  <si>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</si>
  <si>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</si>
  <si>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</si>
  <si>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</si>
  <si>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</si>
  <si>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</si>
  <si>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</si>
  <si>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</si>
  <si>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</si>
  <si>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</si>
  <si>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</si>
  <si>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</si>
  <si>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</si>
  <si>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</si>
  <si>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</si>
  <si>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</si>
  <si>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</si>
  <si>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</si>
  <si>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</si>
  <si>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</si>
  <si>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</si>
  <si>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</si>
  <si>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</si>
  <si>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</si>
  <si>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</si>
  <si>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</si>
  <si>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</si>
  <si>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</si>
  <si>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</si>
  <si>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</si>
  <si>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</si>
  <si>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</si>
  <si>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</si>
  <si>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</si>
  <si>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</si>
  <si>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</si>
  <si>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</si>
  <si>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</si>
  <si>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</si>
  <si>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</si>
  <si>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</si>
  <si>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</si>
  <si>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</si>
  <si>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</si>
  <si>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</si>
  <si>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</si>
  <si>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</si>
  <si>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</si>
  <si>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</si>
  <si>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</si>
  <si>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</si>
  <si>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</si>
  <si>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</si>
  <si>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</si>
  <si>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</si>
  <si>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</si>
  <si>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</si>
  <si>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</si>
  <si>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</si>
  <si>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</si>
  <si>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</si>
  <si>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</si>
  <si>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</si>
  <si>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</si>
  <si>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</si>
  <si>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</si>
  <si>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</si>
  <si>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</si>
  <si>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</si>
  <si>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</si>
  <si>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</si>
  <si>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</si>
  <si>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</si>
  <si>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</si>
  <si>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</si>
  <si>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</si>
  <si>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</si>
  <si>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</si>
  <si>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</si>
  <si>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</si>
  <si>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</si>
  <si>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</si>
  <si>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</si>
  <si>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</si>
  <si>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</si>
  <si>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</si>
  <si>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</si>
  <si>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</si>
  <si>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</si>
  <si>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</si>
  <si>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</si>
  <si>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</si>
  <si>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</si>
  <si>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</si>
  <si>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</si>
  <si>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</si>
  <si>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</si>
  <si>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</si>
  <si>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</si>
  <si>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</si>
  <si>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</si>
  <si>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</si>
  <si>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</si>
  <si>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</si>
  <si>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</si>
  <si>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</si>
  <si>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</si>
  <si>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</si>
  <si>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</si>
  <si>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</si>
  <si>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</si>
  <si>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</si>
  <si>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</si>
  <si>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</si>
  <si>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</si>
  <si>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</si>
  <si>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</si>
  <si>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</si>
  <si>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</si>
  <si>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</si>
  <si>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</si>
  <si>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</si>
  <si>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</si>
  <si>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</si>
  <si>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</si>
  <si>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</si>
  <si>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</si>
  <si>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</si>
  <si>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</si>
  <si>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</si>
  <si>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</si>
  <si>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</si>
  <si>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</si>
  <si>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</si>
  <si>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</si>
  <si>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</si>
  <si>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</si>
  <si>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</si>
  <si>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</si>
  <si>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</si>
  <si>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</si>
  <si>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</si>
  <si>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</si>
  <si>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</si>
  <si>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</si>
  <si>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</si>
  <si>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</si>
  <si>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</si>
  <si>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</si>
  <si>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</si>
  <si>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</si>
  <si>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</si>
  <si>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</si>
  <si>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</si>
  <si>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</si>
  <si>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</si>
  <si>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</si>
  <si>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</si>
  <si>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</si>
  <si>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</si>
  <si>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</si>
  <si>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</si>
  <si>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</si>
  <si>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</si>
  <si>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</si>
  <si>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</si>
  <si>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</si>
  <si>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</si>
  <si>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</si>
  <si>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</si>
  <si>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</si>
  <si>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</si>
  <si>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</si>
  <si>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</si>
  <si>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</si>
  <si>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</si>
  <si>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</si>
  <si>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</si>
  <si>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</si>
  <si>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</si>
  <si>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</si>
  <si>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</si>
  <si>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</si>
  <si>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</si>
  <si>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</si>
  <si>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</si>
  <si>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</si>
  <si>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</si>
  <si>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</si>
  <si>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</si>
  <si>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</si>
  <si>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</si>
  <si>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</si>
  <si>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</si>
  <si>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</si>
  <si>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</si>
  <si>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</si>
  <si>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</si>
  <si>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</si>
  <si>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</si>
  <si>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</si>
  <si>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</si>
  <si>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</si>
  <si>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</si>
  <si>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</si>
  <si>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</si>
  <si>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</si>
  <si>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</si>
  <si>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</si>
  <si>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</si>
  <si>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</si>
  <si>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</si>
  <si>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</si>
  <si>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</si>
  <si>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</si>
  <si>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</si>
  <si>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</si>
  <si>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</si>
  <si>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</si>
  <si>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</si>
  <si>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</si>
  <si>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</si>
  <si>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</si>
  <si>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</si>
  <si>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</si>
  <si>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</si>
  <si>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</si>
  <si>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</si>
  <si>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</si>
  <si>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</si>
  <si>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</si>
  <si>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</si>
  <si>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</si>
  <si>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</si>
  <si>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</si>
  <si>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</si>
  <si>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</si>
  <si>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</si>
  <si>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</si>
  <si>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</si>
  <si>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</si>
  <si>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</si>
  <si>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</si>
  <si>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</si>
  <si>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</si>
  <si>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</si>
  <si>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</si>
  <si>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</si>
  <si>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</si>
  <si>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</si>
  <si>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</si>
  <si>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</si>
  <si>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</si>
  <si>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</si>
  <si>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</si>
  <si>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</si>
  <si>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</si>
  <si>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</si>
  <si>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</si>
  <si>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</si>
  <si>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</si>
  <si>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</si>
  <si>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</si>
  <si>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</si>
  <si>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</si>
  <si>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</si>
  <si>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</si>
  <si>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</si>
  <si>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</si>
  <si>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</si>
  <si>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</si>
  <si>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</si>
  <si>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</si>
  <si>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</si>
  <si>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</si>
  <si>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</si>
  <si>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</si>
  <si>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</si>
  <si>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</si>
  <si>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</si>
  <si>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</si>
  <si>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</si>
  <si>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</si>
  <si>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</si>
  <si>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</si>
  <si>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</si>
  <si>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</si>
  <si>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</si>
  <si>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</si>
  <si>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</si>
  <si>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</si>
  <si>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</si>
  <si>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</si>
  <si>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</si>
  <si>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</si>
  <si>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</si>
  <si>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</si>
  <si>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</si>
  <si>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</si>
  <si>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</si>
  <si>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</si>
  <si>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</si>
  <si>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</si>
  <si>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</si>
  <si>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</si>
  <si>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</si>
  <si>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</si>
  <si>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</si>
  <si>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</si>
  <si>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</si>
  <si>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</si>
  <si>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</si>
  <si>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</si>
  <si>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</si>
  <si>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</si>
  <si>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</si>
  <si>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</si>
  <si>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</si>
  <si>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</si>
  <si>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</si>
  <si>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</si>
  <si>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</si>
  <si>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</si>
  <si>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</si>
  <si>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</si>
  <si>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</si>
  <si>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</si>
  <si>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</si>
  <si>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</si>
  <si>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</si>
  <si>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</si>
  <si>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</si>
  <si>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</si>
  <si>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</si>
  <si>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</si>
  <si>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</si>
  <si>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</si>
  <si>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</si>
  <si>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</si>
  <si>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</si>
  <si>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</si>
  <si>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</si>
  <si>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</si>
  <si>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</si>
  <si>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</si>
  <si>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</si>
  <si>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</si>
  <si>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</si>
  <si>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</si>
  <si>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</si>
  <si>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</si>
  <si>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</si>
  <si>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</si>
  <si>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</si>
  <si>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</si>
  <si>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</si>
  <si>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</si>
  <si>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</si>
  <si>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</si>
  <si>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</si>
  <si>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</si>
  <si>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</si>
  <si>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</si>
  <si>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</si>
  <si>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</si>
  <si>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</si>
  <si>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</si>
  <si>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</si>
  <si>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</si>
  <si>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</si>
  <si>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</si>
  <si>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</si>
  <si>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</si>
  <si>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</si>
  <si>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</si>
  <si>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</si>
  <si>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</si>
  <si>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</si>
  <si>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</si>
  <si>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</si>
  <si>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</si>
  <si>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</si>
  <si>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</si>
  <si>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</si>
  <si>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</si>
  <si>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</si>
  <si>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</si>
  <si>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</si>
  <si>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</si>
  <si>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</si>
  <si>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</si>
  <si>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</si>
  <si>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</si>
  <si>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</si>
  <si>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</si>
  <si>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</si>
  <si>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</si>
  <si>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</si>
  <si>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</si>
  <si>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</si>
  <si>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</si>
  <si>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</si>
  <si>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</si>
  <si>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</si>
  <si>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</si>
  <si>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</si>
  <si>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</si>
  <si>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</si>
  <si>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</si>
  <si>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</si>
  <si>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</si>
  <si>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</si>
  <si>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</si>
  <si>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</si>
  <si>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</si>
  <si>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</si>
  <si>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</si>
  <si>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</si>
  <si>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</si>
  <si>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</si>
  <si>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</si>
  <si>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</si>
  <si>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</si>
  <si>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</si>
  <si>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</si>
  <si>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</si>
  <si>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</si>
  <si>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</si>
  <si>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</si>
  <si>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</si>
  <si>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</si>
  <si>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</si>
  <si>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</si>
  <si>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</si>
  <si>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</si>
  <si>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</si>
  <si>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</si>
  <si>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</si>
  <si>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</si>
  <si>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</si>
  <si>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</si>
  <si>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</si>
  <si>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</si>
  <si>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</si>
  <si>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</si>
  <si>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</si>
  <si>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</si>
  <si>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</si>
  <si>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</si>
  <si>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</si>
  <si>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</si>
  <si>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</si>
  <si>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</si>
  <si>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</si>
  <si>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</si>
  <si>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</si>
  <si>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</si>
  <si>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</si>
  <si>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</si>
  <si>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</si>
  <si>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</si>
  <si>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</si>
  <si>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</si>
  <si>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</si>
  <si>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</si>
  <si>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</si>
  <si>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</si>
  <si>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</si>
  <si>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</si>
  <si>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</si>
  <si>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</si>
  <si>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</si>
  <si>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</si>
  <si>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</si>
  <si>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</si>
  <si>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</si>
  <si>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</si>
  <si>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</si>
  <si>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</si>
  <si>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</si>
  <si>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</si>
  <si>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</si>
  <si>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</si>
  <si>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</si>
  <si>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</si>
  <si>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</si>
  <si>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</si>
  <si>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</si>
  <si>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</si>
  <si>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</si>
  <si>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</si>
  <si>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</si>
  <si>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</si>
  <si>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</si>
  <si>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</si>
  <si>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</si>
  <si>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</si>
  <si>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</si>
  <si>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</si>
  <si>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</si>
  <si>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</si>
  <si>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</si>
  <si>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</si>
  <si>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</si>
  <si>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</si>
  <si>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</si>
  <si>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</si>
  <si>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</si>
  <si>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</si>
  <si>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</si>
  <si>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</si>
  <si>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</si>
  <si>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</si>
  <si>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</si>
  <si>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</si>
  <si>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</si>
  <si>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</si>
  <si>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</si>
  <si>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</si>
  <si>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</si>
  <si>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</si>
  <si>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</si>
  <si>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</si>
  <si>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</si>
  <si>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</si>
  <si>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</si>
  <si>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</si>
  <si>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</si>
  <si>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</si>
  <si>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</si>
  <si>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</si>
  <si>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</si>
  <si>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</si>
  <si>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</si>
  <si>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</si>
  <si>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</si>
  <si>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</si>
  <si>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</si>
  <si>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</si>
  <si>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</si>
  <si>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</si>
  <si>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</si>
  <si>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</si>
  <si>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</si>
  <si>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</si>
  <si>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</si>
  <si>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</si>
  <si>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</si>
  <si>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</si>
  <si>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</si>
  <si>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</si>
  <si>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</si>
  <si>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</si>
  <si>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</si>
  <si>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</si>
  <si>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</si>
  <si>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</si>
  <si>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</si>
  <si>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</si>
  <si>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</si>
  <si>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</si>
  <si>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</si>
  <si>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</si>
  <si>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</si>
  <si>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</si>
  <si>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</si>
  <si>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</si>
  <si>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</si>
  <si>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</si>
  <si>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</si>
  <si>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</si>
  <si>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</si>
  <si>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</si>
  <si>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</si>
  <si>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</si>
  <si>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</si>
  <si>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</si>
  <si>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</si>
  <si>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</si>
  <si>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</si>
  <si>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</si>
  <si>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</si>
  <si>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</si>
  <si>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</si>
  <si>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</si>
  <si>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</si>
  <si>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</si>
  <si>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</si>
  <si>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</si>
  <si>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</si>
  <si>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</si>
  <si>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</si>
  <si>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</si>
  <si>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</si>
  <si>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</si>
  <si>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</si>
  <si>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</si>
  <si>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</si>
  <si>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</si>
  <si>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</si>
  <si>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</si>
  <si>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</si>
  <si>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</si>
  <si>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</si>
  <si>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</si>
  <si>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</si>
  <si>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</si>
  <si>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</si>
  <si>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</si>
  <si>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</si>
  <si>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</si>
  <si>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</si>
  <si>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</si>
  <si>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</si>
  <si>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</si>
  <si>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</si>
  <si>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</si>
  <si>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</si>
  <si>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</si>
  <si>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</si>
  <si>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</si>
  <si>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</si>
  <si>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</si>
  <si>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</si>
  <si>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</si>
  <si>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</si>
  <si>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</si>
  <si>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</si>
  <si>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</si>
  <si>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</si>
  <si>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</si>
  <si>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</si>
  <si>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</si>
  <si>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</si>
  <si>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</si>
  <si>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</si>
  <si>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</si>
  <si>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</si>
  <si>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</si>
  <si>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</si>
  <si>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</si>
  <si>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</si>
  <si>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</si>
  <si>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</si>
  <si>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</si>
  <si>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</si>
  <si>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</si>
  <si>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</si>
  <si>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</si>
  <si>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</si>
  <si>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</si>
  <si>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</si>
  <si>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</si>
  <si>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</si>
  <si>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</si>
  <si>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</si>
  <si>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</si>
  <si>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</si>
  <si>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</si>
  <si>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</si>
  <si>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</si>
  <si>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</si>
  <si>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</si>
  <si>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</si>
  <si>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</si>
  <si>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</si>
  <si>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</si>
  <si>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</si>
  <si>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</si>
  <si>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</si>
  <si>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</si>
  <si>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</si>
  <si>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</si>
  <si>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</si>
  <si>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</si>
  <si>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</si>
  <si>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</si>
  <si>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</si>
  <si>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</si>
  <si>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</si>
  <si>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</si>
  <si>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</si>
  <si>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</si>
  <si>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</si>
  <si>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</si>
  <si>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</si>
  <si>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</si>
  <si>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</si>
  <si>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</si>
  <si>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</si>
  <si>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</si>
  <si>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</si>
  <si>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</si>
  <si>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</si>
  <si>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</si>
  <si>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</si>
  <si>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</si>
  <si>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</si>
  <si>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</si>
  <si>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</si>
  <si>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</si>
  <si>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</si>
  <si>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</si>
  <si>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</si>
  <si>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</si>
  <si>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</si>
  <si>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</si>
  <si>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</si>
  <si>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</si>
  <si>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</si>
  <si>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</si>
  <si>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</si>
  <si>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</si>
  <si>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</si>
  <si>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</si>
  <si>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</si>
  <si>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</si>
  <si>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</si>
  <si>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</si>
  <si>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</si>
  <si>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</si>
  <si>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</si>
  <si>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</si>
  <si>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</si>
  <si>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</si>
  <si>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</si>
  <si>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</si>
  <si>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</si>
  <si>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</si>
  <si>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</si>
  <si>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</si>
  <si>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</si>
  <si>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</si>
  <si>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</si>
  <si>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</si>
  <si>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</si>
  <si>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</si>
  <si>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</si>
  <si>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</si>
  <si>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</si>
  <si>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</si>
  <si>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</si>
  <si>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</si>
  <si>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</si>
  <si>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</si>
  <si>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</si>
  <si>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</si>
  <si>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</si>
  <si>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</si>
  <si>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</si>
  <si>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</si>
  <si>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</si>
  <si>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</si>
  <si>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</si>
  <si>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</si>
  <si>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</si>
  <si>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</si>
  <si>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</si>
  <si>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</si>
  <si>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</si>
  <si>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</si>
  <si>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</si>
  <si>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</si>
  <si>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</si>
  <si>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</si>
  <si>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</si>
  <si>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</si>
  <si>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</si>
  <si>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</si>
  <si>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</si>
  <si>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</si>
  <si>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</si>
  <si>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</si>
  <si>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</si>
  <si>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</si>
  <si>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</si>
  <si>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</si>
  <si>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</si>
  <si>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</si>
  <si>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</si>
  <si>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</si>
  <si>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</si>
  <si>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</si>
  <si>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</si>
  <si>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</si>
  <si>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</si>
  <si>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</si>
  <si>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</si>
  <si>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</si>
  <si>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</si>
  <si>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</si>
  <si>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</si>
  <si>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</si>
  <si>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</si>
  <si>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</si>
  <si>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</si>
  <si>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</si>
  <si>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</si>
  <si>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</si>
  <si>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</si>
  <si>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</si>
  <si>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</si>
  <si>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</si>
  <si>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</si>
  <si>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</si>
  <si>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</si>
  <si>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</si>
  <si>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</si>
  <si>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</si>
  <si>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</si>
  <si>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</si>
  <si>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</si>
  <si>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</si>
  <si>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</si>
  <si>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</si>
  <si>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</si>
  <si>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</si>
  <si>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</si>
  <si>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</si>
  <si>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</si>
  <si>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</si>
  <si>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</si>
  <si>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</si>
  <si>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</si>
  <si>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</si>
  <si>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</si>
  <si>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</si>
  <si>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</si>
  <si>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</si>
  <si>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</si>
  <si>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</si>
  <si>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</si>
  <si>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</si>
  <si>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</si>
  <si>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</si>
  <si>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</si>
  <si>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</si>
  <si>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</si>
  <si>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</si>
  <si>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</si>
  <si>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</si>
  <si>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</si>
  <si>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</si>
  <si>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</si>
  <si>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</si>
  <si>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</si>
  <si>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</si>
  <si>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</si>
  <si>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</si>
  <si>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</si>
  <si>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</si>
  <si>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</si>
  <si>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</si>
  <si>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</si>
  <si>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</si>
  <si>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</si>
  <si>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</si>
  <si>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</si>
  <si>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</si>
  <si>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</si>
  <si>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</si>
  <si>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</si>
  <si>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</si>
  <si>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</si>
  <si>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</si>
  <si>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</si>
  <si>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</si>
  <si>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</si>
  <si>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</si>
  <si>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</si>
  <si>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</si>
  <si>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</si>
  <si>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</si>
  <si>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</si>
  <si>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</si>
  <si>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</si>
  <si>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</si>
  <si>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</si>
  <si>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</si>
  <si>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</si>
  <si>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</si>
  <si>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</si>
  <si>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</si>
  <si>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</si>
  <si>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</si>
  <si>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</si>
  <si>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</si>
  <si>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</si>
  <si>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</si>
  <si>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</si>
  <si>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</si>
  <si>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</si>
  <si>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</si>
  <si>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</si>
  <si>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</si>
  <si>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</si>
  <si>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</si>
  <si>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</si>
  <si>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</si>
  <si>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</si>
  <si>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</si>
  <si>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</si>
  <si>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</si>
  <si>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</si>
  <si>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</si>
  <si>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</si>
  <si>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</si>
  <si>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</si>
  <si>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</si>
  <si>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</si>
  <si>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</si>
  <si>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</si>
  <si>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</si>
  <si>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</si>
  <si>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</si>
  <si>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</si>
  <si>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</si>
  <si>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</si>
  <si>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</si>
  <si>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</si>
  <si>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</si>
  <si>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</si>
  <si>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</si>
  <si>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</si>
  <si>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</si>
  <si>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</si>
  <si>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</si>
  <si>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</si>
  <si>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</si>
  <si>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</si>
  <si>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</si>
  <si>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</si>
  <si>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</si>
  <si>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</si>
  <si>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</si>
  <si>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</si>
  <si>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</si>
  <si>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</si>
  <si>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</si>
  <si>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</si>
  <si>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</si>
  <si>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</si>
  <si>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</si>
  <si>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</si>
  <si>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</si>
  <si>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</si>
  <si>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</si>
  <si>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</si>
  <si>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</si>
  <si>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</si>
  <si>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</si>
  <si>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</si>
  <si>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</si>
  <si>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</si>
  <si>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</si>
  <si>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</si>
  <si>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</si>
  <si>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</si>
  <si>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</si>
  <si>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</si>
  <si>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</si>
  <si>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</si>
  <si>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</si>
  <si>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</si>
  <si>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</si>
  <si>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</si>
  <si>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</si>
  <si>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</si>
  <si>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</si>
  <si>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</si>
  <si>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</si>
  <si>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</si>
  <si>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</si>
  <si>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</si>
  <si>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</si>
  <si>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</si>
  <si>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</si>
  <si>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</si>
  <si>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</si>
  <si>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</si>
  <si>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</si>
  <si>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</si>
  <si>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</si>
  <si>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</si>
  <si>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</si>
  <si>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本级一般公共预算支出</t>
  </si>
  <si>
    <t>1-5  2025年晋宁区本级一般公共预算政府预算经济分类表（基本支出）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</si>
  <si>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</si>
  <si>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</si>
  <si>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</si>
  <si>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</si>
  <si>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</si>
  <si>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</si>
  <si>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</si>
  <si>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</si>
  <si>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</si>
  <si>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</si>
  <si>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</si>
  <si>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</si>
  <si>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</si>
  <si>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</si>
  <si>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</si>
  <si>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</si>
  <si>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</si>
  <si>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</si>
  <si>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</si>
  <si>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 xml:space="preserve">  公务用车购置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</si>
  <si>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</si>
  <si>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</si>
  <si>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</si>
  <si>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</si>
  <si>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</si>
  <si>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</si>
  <si>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</si>
  <si>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</si>
  <si>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</si>
  <si>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</si>
  <si>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2025年晋宁区本级一般公共预算支出表(区对下转移支付项目)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</si>
  <si>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</si>
  <si>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</si>
  <si>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</si>
  <si>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</si>
  <si>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</si>
  <si>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</si>
  <si>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</si>
  <si>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</si>
  <si>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</si>
  <si>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</si>
  <si>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</si>
  <si>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</si>
  <si>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</si>
  <si>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</si>
  <si>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</si>
  <si>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</si>
  <si>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</si>
  <si>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</si>
  <si>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</si>
  <si>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</si>
  <si>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</si>
  <si>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</si>
  <si>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</si>
  <si>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</si>
  <si>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说明：晋宁区实行乡财县管后，按照区与乡镇（街道）财政管理体制，乡镇（街道）按照县级预算单位管理，该表为空表。</t>
  </si>
  <si>
    <t>1-7  2025年晋宁区分地区税收返还和转移支付预算表</t>
  </si>
  <si>
    <t>晋宁区</t>
  </si>
  <si>
    <t>税收返还</t>
  </si>
  <si>
    <t>转移支付</t>
  </si>
  <si>
    <t>一、提前下达数</t>
  </si>
  <si>
    <t>二、预算数</t>
  </si>
  <si>
    <t>1-8  2025年晋宁区本级“三公”经费预算财政拨款情况统计表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</si>
  <si>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</si>
  <si>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</si>
  <si>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</si>
  <si>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</si>
  <si>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</si>
  <si>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</si>
  <si>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</si>
  <si>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</si>
  <si>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三公经费预算数比上年减少55.54万元，下降3.41%。主要原因是严格执行中央八项规定，根据过“紧日子”的相关要求，牢固树立过“紧日子”思想，进一步压缩因公出国（境）费、公务接待费、公务用车购置费及运行费。其中：（1）因公出国（境）费预算数比上年减少6万元，下降12%；（2）公务接待费预算数比上年减少6.94万元，下降1.11%；（3）公务用车购置费预算数比上年减少22万元，下降17.19%；（4）公务用车运行费预算数比上年减少20.6万元，下降2.49%。</t>
  </si>
  <si>
    <t>2-1 2025年晋宁区政府性基金预算收入情况表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</si>
  <si>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</si>
  <si>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</si>
  <si>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</si>
  <si>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</si>
  <si>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</si>
  <si>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</si>
  <si>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</si>
  <si>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</si>
  <si>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</si>
  <si>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</si>
  <si>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</si>
  <si>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</si>
  <si>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</si>
  <si>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</si>
  <si>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</si>
  <si>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</si>
  <si>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</si>
  <si>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</si>
  <si>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</si>
  <si>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</si>
  <si>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</si>
  <si>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</si>
  <si>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</si>
  <si>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</si>
  <si>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</si>
  <si>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</si>
  <si>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</si>
  <si>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</si>
  <si>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</si>
  <si>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</si>
  <si>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</si>
  <si>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</si>
  <si>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</si>
  <si>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</si>
  <si>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</si>
  <si>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</si>
  <si>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</si>
  <si>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</si>
  <si>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</si>
  <si>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</si>
  <si>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</si>
  <si>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</si>
  <si>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</si>
  <si>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</si>
  <si>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</si>
  <si>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</si>
  <si>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</si>
  <si>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</si>
  <si>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</si>
  <si>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政府性基金预算收入</t>
  </si>
  <si>
    <t xml:space="preserve">  地方政府专项债务收入</t>
  </si>
  <si>
    <t xml:space="preserve">  转移性收入</t>
  </si>
  <si>
    <t xml:space="preserve">   政府性基金转移收入</t>
  </si>
  <si>
    <t xml:space="preserve">     政府性基金补助收入</t>
  </si>
  <si>
    <t>2-2 2025年晋宁区政府性基金预算支出情况表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</si>
  <si>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</si>
  <si>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</si>
  <si>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</si>
  <si>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</si>
  <si>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</si>
  <si>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</si>
  <si>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</si>
  <si>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</si>
  <si>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</si>
  <si>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</si>
  <si>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</si>
  <si>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</si>
  <si>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</si>
  <si>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</si>
  <si>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</si>
  <si>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</si>
  <si>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</si>
  <si>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</si>
  <si>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</si>
  <si>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</si>
  <si>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</si>
  <si>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</si>
  <si>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</si>
  <si>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</si>
  <si>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</si>
  <si>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</si>
  <si>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</si>
  <si>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</si>
  <si>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</si>
  <si>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</si>
  <si>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</si>
  <si>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</si>
  <si>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</si>
  <si>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</si>
  <si>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</si>
  <si>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</si>
  <si>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</si>
  <si>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</si>
  <si>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</si>
  <si>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</si>
  <si>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</si>
  <si>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</si>
  <si>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</si>
  <si>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</si>
  <si>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</si>
  <si>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</si>
  <si>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</si>
  <si>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</si>
  <si>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</si>
  <si>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</si>
  <si>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</si>
  <si>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</si>
  <si>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</si>
  <si>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</si>
  <si>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</si>
  <si>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</si>
  <si>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</si>
  <si>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</si>
  <si>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</si>
  <si>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</si>
  <si>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</si>
  <si>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</si>
  <si>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</si>
  <si>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</si>
  <si>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</si>
  <si>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</si>
  <si>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</si>
  <si>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</si>
  <si>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</si>
  <si>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</si>
  <si>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</si>
  <si>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</si>
  <si>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</si>
  <si>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</si>
  <si>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</si>
  <si>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</si>
  <si>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</si>
  <si>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</si>
  <si>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</si>
  <si>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</si>
  <si>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</si>
  <si>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</si>
  <si>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</si>
  <si>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</si>
  <si>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</si>
  <si>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</si>
  <si>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</si>
  <si>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</si>
  <si>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</si>
  <si>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</si>
  <si>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</si>
  <si>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</si>
  <si>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</si>
  <si>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</si>
  <si>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</si>
  <si>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</si>
  <si>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</si>
  <si>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</si>
  <si>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</si>
  <si>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</si>
  <si>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</si>
  <si>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</si>
  <si>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</si>
  <si>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</si>
  <si>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</si>
  <si>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</si>
  <si>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</si>
  <si>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</si>
  <si>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</si>
  <si>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</si>
  <si>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</si>
  <si>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</si>
  <si>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</si>
  <si>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</si>
  <si>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</si>
  <si>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</si>
  <si>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</si>
  <si>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</si>
  <si>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</si>
  <si>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</si>
  <si>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</si>
  <si>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</si>
  <si>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</si>
  <si>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</si>
  <si>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</si>
  <si>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</si>
  <si>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</si>
  <si>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</si>
  <si>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</si>
  <si>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</si>
  <si>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</si>
  <si>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</si>
  <si>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</si>
  <si>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</si>
  <si>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</si>
  <si>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</si>
  <si>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</si>
  <si>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</si>
  <si>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</si>
  <si>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</si>
  <si>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</si>
  <si>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</si>
  <si>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</si>
  <si>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</si>
  <si>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</si>
  <si>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</si>
  <si>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</si>
  <si>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</si>
  <si>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</si>
  <si>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</si>
  <si>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</si>
  <si>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</si>
  <si>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</si>
  <si>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</si>
  <si>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</si>
  <si>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</si>
  <si>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</si>
  <si>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</si>
  <si>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</si>
  <si>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</si>
  <si>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</si>
  <si>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</si>
  <si>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</si>
  <si>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</si>
  <si>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</si>
  <si>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</si>
  <si>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</si>
  <si>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</si>
  <si>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</si>
  <si>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</si>
  <si>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</si>
  <si>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</si>
  <si>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</si>
  <si>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</si>
  <si>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</si>
  <si>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</si>
  <si>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</si>
  <si>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</si>
  <si>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</si>
  <si>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</si>
  <si>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</si>
  <si>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</si>
  <si>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</si>
  <si>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</si>
  <si>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</si>
  <si>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</si>
  <si>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</si>
  <si>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</si>
  <si>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</si>
  <si>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</si>
  <si>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</si>
  <si>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</si>
  <si>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</si>
  <si>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</si>
  <si>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</si>
  <si>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</si>
  <si>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</si>
  <si>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</si>
  <si>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</si>
  <si>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</si>
  <si>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</si>
  <si>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</si>
  <si>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</si>
  <si>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</si>
  <si>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</si>
  <si>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</si>
  <si>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</si>
  <si>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</si>
  <si>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</si>
  <si>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</si>
  <si>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</si>
  <si>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</si>
  <si>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</si>
  <si>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</si>
  <si>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</si>
  <si>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</si>
  <si>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</si>
  <si>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</si>
  <si>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</si>
  <si>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</si>
  <si>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</si>
  <si>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</si>
  <si>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</si>
  <si>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</si>
  <si>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</si>
  <si>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</si>
  <si>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</si>
  <si>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</si>
  <si>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</si>
  <si>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</si>
  <si>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</si>
  <si>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</si>
  <si>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</si>
  <si>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</si>
  <si>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</si>
  <si>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</si>
  <si>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</si>
  <si>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</si>
  <si>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</si>
  <si>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</si>
  <si>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</si>
  <si>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</si>
  <si>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</si>
  <si>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</si>
  <si>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</si>
  <si>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</si>
  <si>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</si>
  <si>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</si>
  <si>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</si>
  <si>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</si>
  <si>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</si>
  <si>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</si>
  <si>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</si>
  <si>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</si>
  <si>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</si>
  <si>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</si>
  <si>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</si>
  <si>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</si>
  <si>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</si>
  <si>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</si>
  <si>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</si>
  <si>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</si>
  <si>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</si>
  <si>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</si>
  <si>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</si>
  <si>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</si>
  <si>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</si>
  <si>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</si>
  <si>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</si>
  <si>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</si>
  <si>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</si>
  <si>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</si>
  <si>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</si>
  <si>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</si>
  <si>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</si>
  <si>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</si>
  <si>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</si>
  <si>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</si>
  <si>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</si>
  <si>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</si>
  <si>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</si>
  <si>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</si>
  <si>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</si>
  <si>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</si>
  <si>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</si>
  <si>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</si>
  <si>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</si>
  <si>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</si>
  <si>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</si>
  <si>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</si>
  <si>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</si>
  <si>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</si>
  <si>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</si>
  <si>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</si>
  <si>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</si>
  <si>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</si>
  <si>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</si>
  <si>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</si>
  <si>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</si>
  <si>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</si>
  <si>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</si>
  <si>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</si>
  <si>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</si>
  <si>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</si>
  <si>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</si>
  <si>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</si>
  <si>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</si>
  <si>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</si>
  <si>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</si>
  <si>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</si>
  <si>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</si>
  <si>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</si>
  <si>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</si>
  <si>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</si>
  <si>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</si>
  <si>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</si>
  <si>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</si>
  <si>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</si>
  <si>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</si>
  <si>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</si>
  <si>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</si>
  <si>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</si>
  <si>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</si>
  <si>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</si>
  <si>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</si>
  <si>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</si>
  <si>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</si>
  <si>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</si>
  <si>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</si>
  <si>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</si>
  <si>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</si>
  <si>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</si>
  <si>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</si>
  <si>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</si>
  <si>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</si>
  <si>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</si>
  <si>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</si>
  <si>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</si>
  <si>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</si>
  <si>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</si>
  <si>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</si>
  <si>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</si>
  <si>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</si>
  <si>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</si>
  <si>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</si>
  <si>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</si>
  <si>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</si>
  <si>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</si>
  <si>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</si>
  <si>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</si>
  <si>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</si>
  <si>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 xml:space="preserve">   超长期特别国债安排的其他支出</t>
  </si>
  <si>
    <t xml:space="preserve">     其他支出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</si>
  <si>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</si>
  <si>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</si>
  <si>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</si>
  <si>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</si>
  <si>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</si>
  <si>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</si>
  <si>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</si>
  <si>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</si>
  <si>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</si>
  <si>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</si>
  <si>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</si>
  <si>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</si>
  <si>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</si>
  <si>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</si>
  <si>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</si>
  <si>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</si>
  <si>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</si>
  <si>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</si>
  <si>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</si>
  <si>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</si>
  <si>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</si>
  <si>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</si>
  <si>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</si>
  <si>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</si>
  <si>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</si>
  <si>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</si>
  <si>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</si>
  <si>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</si>
  <si>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</si>
  <si>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</si>
  <si>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</si>
  <si>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</si>
  <si>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</si>
  <si>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</si>
  <si>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</si>
  <si>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</si>
  <si>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</si>
  <si>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</si>
  <si>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</si>
  <si>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</si>
  <si>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</si>
  <si>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</si>
  <si>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</si>
  <si>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</si>
  <si>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</si>
  <si>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</si>
  <si>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</si>
  <si>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</si>
  <si>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</si>
  <si>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</si>
  <si>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</si>
  <si>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</si>
  <si>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</si>
  <si>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</si>
  <si>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</si>
  <si>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</si>
  <si>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</si>
  <si>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</si>
  <si>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</si>
  <si>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</si>
  <si>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</si>
  <si>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</si>
  <si>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</si>
  <si>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</si>
  <si>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</si>
  <si>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</si>
  <si>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</si>
  <si>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</si>
  <si>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</si>
  <si>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</si>
  <si>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</si>
  <si>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</si>
  <si>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</si>
  <si>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</si>
  <si>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</si>
  <si>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</si>
  <si>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</si>
  <si>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</si>
  <si>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</si>
  <si>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</si>
  <si>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</si>
  <si>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</si>
  <si>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</si>
  <si>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</si>
  <si>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</si>
  <si>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</si>
  <si>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</si>
  <si>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</si>
  <si>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</si>
  <si>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</si>
  <si>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</si>
  <si>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</si>
  <si>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</si>
  <si>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</si>
  <si>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</si>
  <si>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</si>
  <si>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</si>
  <si>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</si>
  <si>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</si>
  <si>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</si>
  <si>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</si>
  <si>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</si>
  <si>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</si>
  <si>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</si>
  <si>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</si>
  <si>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</si>
  <si>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</si>
  <si>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</si>
  <si>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</si>
  <si>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</si>
  <si>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政府性基金支出</t>
  </si>
  <si>
    <t>是</t>
  </si>
  <si>
    <t>230</t>
  </si>
  <si>
    <t>23004</t>
  </si>
  <si>
    <t xml:space="preserve">   政府性基金转移支付</t>
  </si>
  <si>
    <t>2300402</t>
  </si>
  <si>
    <t xml:space="preserve">     政府性基金上解支出</t>
  </si>
  <si>
    <t>23008</t>
  </si>
  <si>
    <t xml:space="preserve">   调出资金</t>
  </si>
  <si>
    <t>23009</t>
  </si>
  <si>
    <t xml:space="preserve">   年终结余</t>
  </si>
  <si>
    <t>231</t>
  </si>
  <si>
    <t>地方政府专项债务还本支出</t>
  </si>
  <si>
    <t>2-3 2025年晋宁区本级政府性基金预算收入情况表</t>
  </si>
  <si>
    <t>区本级政府性基金预算收入</t>
  </si>
  <si>
    <t>地方政府专项债务收入</t>
  </si>
  <si>
    <t>转移性收入</t>
  </si>
  <si>
    <t xml:space="preserve">   政府性基金补助收入</t>
  </si>
  <si>
    <t>否</t>
  </si>
  <si>
    <t xml:space="preserve">     政府性基金上解收入</t>
  </si>
  <si>
    <t>2-4 2025年晋宁区本级政府性基金预算支出情况表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</si>
  <si>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</si>
  <si>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</si>
  <si>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</si>
  <si>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</si>
  <si>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</si>
  <si>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</si>
  <si>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</si>
  <si>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</si>
  <si>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2025年晋宁区本级政府性基金支出表(区对下转移支付)</t>
  </si>
  <si>
    <t>本年支出小计</t>
  </si>
  <si>
    <t>3-1  2025年晋宁区国有资本经营收入预算情况表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</si>
  <si>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</si>
  <si>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</si>
  <si>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</si>
  <si>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</si>
  <si>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</si>
  <si>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</si>
  <si>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</si>
  <si>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</si>
  <si>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</si>
  <si>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</si>
  <si>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</si>
  <si>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</si>
  <si>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</si>
  <si>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</si>
  <si>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</si>
  <si>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</si>
  <si>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</si>
  <si>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</si>
  <si>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</si>
  <si>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</si>
  <si>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</si>
  <si>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</si>
  <si>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</si>
  <si>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</si>
  <si>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</si>
  <si>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</si>
  <si>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</si>
  <si>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</si>
  <si>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</si>
  <si>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</si>
  <si>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</si>
  <si>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</si>
  <si>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</si>
  <si>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</si>
  <si>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</si>
  <si>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</si>
  <si>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</si>
  <si>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</si>
  <si>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2025年晋宁区国有资本经营支出预算情况表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</si>
  <si>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</si>
  <si>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</si>
  <si>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</si>
  <si>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</si>
  <si>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</si>
  <si>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</si>
  <si>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</si>
  <si>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</si>
  <si>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</si>
  <si>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</si>
  <si>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</si>
  <si>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</si>
  <si>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</si>
  <si>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</si>
  <si>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</si>
  <si>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</si>
  <si>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</si>
  <si>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</si>
  <si>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</si>
  <si>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</si>
  <si>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</si>
  <si>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</si>
  <si>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</si>
  <si>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2025年晋宁区本级国有资本经营收入预算情况表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</si>
  <si>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</si>
  <si>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</si>
  <si>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</si>
  <si>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</si>
  <si>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</si>
  <si>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</si>
  <si>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</si>
  <si>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</si>
  <si>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</si>
  <si>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</si>
  <si>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2025年晋宁区本级国有资本经营支出预算情况表</t>
  </si>
  <si>
    <t>项   目</t>
  </si>
  <si>
    <t xml:space="preserve">    "三供一业"移交补助支出</t>
  </si>
  <si>
    <t xml:space="preserve">   其他金融国有资本经营预算支出</t>
  </si>
  <si>
    <t>区本级国有资本经营支出</t>
  </si>
  <si>
    <t>3-5  2025年晋宁区本级国有资本经营预算转移支付表（分地区）</t>
  </si>
  <si>
    <t>地  区</t>
  </si>
  <si>
    <t>预算数</t>
  </si>
  <si>
    <t>说明：晋宁区实行乡财县管后，按照区与乡镇（街道）财政管理体制，乡镇（街道）按照区级预算单位管理，该表为空表。</t>
  </si>
  <si>
    <t>3-6  2025年晋宁区本级国有资本经营预算转移支付表（分项目）</t>
  </si>
  <si>
    <t>项目名称</t>
  </si>
  <si>
    <t>合  计</t>
  </si>
  <si>
    <t>4-1  2025年晋宁区社会保险基金收入预算情况表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</si>
  <si>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</si>
  <si>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</si>
  <si>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</si>
  <si>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</si>
  <si>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</si>
  <si>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</si>
  <si>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</si>
  <si>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</si>
  <si>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</si>
  <si>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</si>
  <si>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</si>
  <si>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</si>
  <si>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</si>
  <si>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</si>
  <si>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</si>
  <si>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</si>
  <si>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</si>
  <si>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</si>
  <si>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说明：区级不单独编制社保基金预算，按照统筹级次由上级编制，该表为空。</t>
  </si>
  <si>
    <t>4-2  2025年晋宁区社会保险基金支出预算情况表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</si>
  <si>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</si>
  <si>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</si>
  <si>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</si>
  <si>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</si>
  <si>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</si>
  <si>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</si>
  <si>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</si>
  <si>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</si>
  <si>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</si>
  <si>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</si>
  <si>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</si>
  <si>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</si>
  <si>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</si>
  <si>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</si>
  <si>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2025年晋宁区本级社会保险基金收入预算情况表</t>
  </si>
  <si>
    <t>4-4  2025年晋宁区本级社会保险基金支出预算情况表</t>
  </si>
  <si>
    <t>5-1 晋宁区2024年地方政府债务限额及余额预算情况表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</si>
  <si>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</si>
  <si>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</si>
  <si>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</si>
  <si>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</si>
  <si>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</si>
  <si>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</si>
  <si>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</si>
  <si>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</si>
  <si>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</si>
  <si>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</si>
  <si>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</si>
  <si>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</si>
  <si>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</si>
  <si>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</si>
  <si>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</si>
  <si>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晋宁区2024年地方政府一般债务余额情况表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</si>
  <si>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</si>
  <si>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</si>
  <si>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</si>
  <si>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</si>
  <si>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</si>
  <si>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</si>
  <si>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</si>
  <si>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</si>
  <si>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</si>
  <si>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</si>
  <si>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</si>
  <si>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</si>
  <si>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晋宁区本级2024年地方政府一般债务余额情况表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</si>
  <si>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</si>
  <si>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</si>
  <si>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</si>
  <si>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晋宁区2024年地方政府专项债务余额情况表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</si>
  <si>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</si>
  <si>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</si>
  <si>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</si>
  <si>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</si>
  <si>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</si>
  <si>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</si>
  <si>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</si>
  <si>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</si>
  <si>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晋宁区本级2024年地方政府专项债务余额情况表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</si>
  <si>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</si>
  <si>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</si>
  <si>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</si>
  <si>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晋宁区地方政府债券发行及还本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</si>
  <si>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</si>
  <si>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</si>
  <si>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</si>
  <si>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</si>
  <si>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</si>
  <si>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</si>
  <si>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</si>
  <si>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</si>
  <si>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</si>
  <si>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</si>
  <si>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</si>
  <si>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</si>
  <si>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</si>
  <si>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</si>
  <si>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</si>
  <si>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</si>
  <si>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</si>
  <si>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</si>
  <si>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</si>
  <si>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</si>
  <si>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</si>
  <si>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</si>
  <si>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</si>
  <si>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</si>
  <si>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</si>
  <si>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</si>
  <si>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</si>
  <si>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</si>
  <si>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</si>
  <si>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</si>
  <si>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</si>
  <si>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晋宁区2025年地方政府债务限额提前下达情况表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</si>
  <si>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</si>
  <si>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</si>
  <si>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</si>
  <si>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</si>
  <si>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</si>
  <si>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</si>
  <si>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晋宁区2025年年初新增地方政府债券资金安排表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</si>
  <si>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</si>
  <si>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</si>
  <si>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</si>
  <si>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</si>
  <si>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</si>
  <si>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</si>
  <si>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</si>
  <si>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</si>
  <si>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说明：晋宁区2025年截至目前未发行新增地方政府债券，故以空表进行公开。</t>
  </si>
  <si>
    <t>6-1   2025年晋宁区重大政策和重点项目绩效目标表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</si>
  <si>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</si>
  <si>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</si>
  <si>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</si>
  <si>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</si>
  <si>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</si>
  <si>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</si>
  <si>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</si>
  <si>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</si>
  <si>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</si>
  <si>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</si>
  <si>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环湖村庄生活污水整治</t>
  </si>
  <si>
    <t>有序推进晋宁区白鱼河水环境综合治理及再生水生态补水项目、晋宁区柴河水环境综合治理及再生水生态补水项目、晋宁区东大河-中河水环境综合治理及再生水生态补水项目以及晋宁区二街河水环境综合治理及再生水生态补水项目一期子项目完工验收工作。</t>
  </si>
  <si>
    <t>产出指标</t>
  </si>
  <si>
    <t>空</t>
  </si>
  <si>
    <t>数量指标</t>
  </si>
  <si>
    <t>主体工程完成率</t>
  </si>
  <si>
    <t>&gt;=</t>
  </si>
  <si>
    <t>90</t>
  </si>
  <si>
    <t>%</t>
  </si>
  <si>
    <t>定量指标</t>
  </si>
  <si>
    <t>反映主体工程完成情况。
主体工程完成率=（按计划完成主体工程的工程量/计划完成主体工程量）*100%。</t>
  </si>
  <si>
    <t>质量指标</t>
  </si>
  <si>
    <t>竣工验收合格率</t>
  </si>
  <si>
    <t>反映项目验收情况。
竣工验收合格率=（验收合格单元工程数量/完工单元工程总数）×100%。</t>
  </si>
  <si>
    <t>效益指标</t>
  </si>
  <si>
    <t>生态效益</t>
  </si>
  <si>
    <t>项目实施河道水质达标率</t>
  </si>
  <si>
    <t>80</t>
  </si>
  <si>
    <t>反映项目完成后对河道水质的改善情况。
河道水质达标率=（年平均水质达标河道/项目建设涉及河道总数）*100%</t>
  </si>
  <si>
    <t>满意度指标</t>
  </si>
  <si>
    <t>服务对象满意度</t>
  </si>
  <si>
    <t>受益人群满意度</t>
  </si>
  <si>
    <t>95</t>
  </si>
  <si>
    <t>调查人群中对设施建设或设施运行的满意度。
受益人群覆盖率=（调查人群中对设施建设或设施运行的人数/问卷调查人数）*100%</t>
  </si>
  <si>
    <t>环境卫生管理经费</t>
  </si>
  <si>
    <t>持续开展好晋宁区环境卫生管理工作，做好道路清扫保洁、环卫设施修缮和卫生死角清理、城市垃圾收集清运、化粪池清掏等工作，创造一个干净、整洁的晋宁城市市容环境。</t>
  </si>
  <si>
    <t>晋宁区城区道路清扫保洁面积</t>
  </si>
  <si>
    <t>=</t>
  </si>
  <si>
    <t>1974838.16</t>
  </si>
  <si>
    <t>平方米</t>
  </si>
  <si>
    <t>环湖南路道路清扫保洁面积</t>
  </si>
  <si>
    <t>1500000.00</t>
  </si>
  <si>
    <t>清运城市生活垃圾</t>
  </si>
  <si>
    <t>23000</t>
  </si>
  <si>
    <t>吨</t>
  </si>
  <si>
    <t>清运城市生活垃圾量</t>
  </si>
  <si>
    <t>道路清扫率</t>
  </si>
  <si>
    <t>100</t>
  </si>
  <si>
    <t>定性指标</t>
  </si>
  <si>
    <t>生活垃圾清理时效</t>
  </si>
  <si>
    <t>及时清运</t>
  </si>
  <si>
    <t>及时</t>
  </si>
  <si>
    <t>生活垃圾及时清运</t>
  </si>
  <si>
    <t>卫生死角整治合格率</t>
  </si>
  <si>
    <t>卫生死角整治及时</t>
  </si>
  <si>
    <t>环卫设施</t>
  </si>
  <si>
    <t>正常使用</t>
  </si>
  <si>
    <t>有效维护</t>
  </si>
  <si>
    <t>环卫设施正常使用</t>
  </si>
  <si>
    <t>时效指标</t>
  </si>
  <si>
    <t>环境卫生管理时效</t>
  </si>
  <si>
    <t>365</t>
  </si>
  <si>
    <t>天</t>
  </si>
  <si>
    <t>2025年晋宁区环境卫生管理时效</t>
  </si>
  <si>
    <t>成本指标</t>
  </si>
  <si>
    <t>经济成本指标</t>
  </si>
  <si>
    <t>&lt;=</t>
  </si>
  <si>
    <t>14133840.04</t>
  </si>
  <si>
    <t>元</t>
  </si>
  <si>
    <t>经济成本</t>
  </si>
  <si>
    <t>社会效益指标</t>
  </si>
  <si>
    <t>垃圾收集、公厕运行等公共服务</t>
  </si>
  <si>
    <t>垃圾收集设施完好，保障公厕服务水平，公厕污水、化粪池及时清理</t>
  </si>
  <si>
    <t>垃圾收集设施，公厕运行质量</t>
  </si>
  <si>
    <t>服务对象满意度指标</t>
  </si>
  <si>
    <t>群众满意度</t>
  </si>
  <si>
    <t>98</t>
  </si>
  <si>
    <t>政府投资建设项目前期工作经费</t>
  </si>
  <si>
    <t>（一）直接费用。主要包括：项目建议书、可行性研究、环评、断层影响评价和地震安全性评价、水保、矿产压覆等报告研究、地质灾害评估、节能、社会稳定等报告研究，用地预审组件、勘察测量、初步设计、研究试验、施工图设计、概算审查、融资和实施方案编制、前期工作的标底编制及招投标费用；
（二）间接费用。咨询评审等费用（含PPP项目实施方案编制费及相关咨询费用），技术图书资料费、差旅交通费、业务招待费等管理费用，经县政府批准的与前期工作相关的其他费用。开支标准应当按照国家相关规定执行，原则上不超过单个项目前期费的40%。
项目前期费不得用于购置交通、通讯工具及电脑等固定资产。</t>
  </si>
  <si>
    <t>政府投资建设项目前期工作经费拨付项目个数</t>
  </si>
  <si>
    <t>20</t>
  </si>
  <si>
    <t>个</t>
  </si>
  <si>
    <t>保障前期项目开工运转</t>
  </si>
  <si>
    <t>经济效益指标</t>
  </si>
  <si>
    <t>2025年GDP增长率</t>
  </si>
  <si>
    <t>5</t>
  </si>
  <si>
    <t>可持续影响指标</t>
  </si>
  <si>
    <t>促进晋宁区经济社会持续发展</t>
  </si>
  <si>
    <t>晋宁区经济社会持续发展</t>
  </si>
  <si>
    <t>晋宁人民群众满意度</t>
  </si>
  <si>
    <t>6-2  重点工作情况解释说明汇总表</t>
  </si>
  <si>
    <t>重点工作</t>
  </si>
  <si>
    <t>2025年工作重点及工作情况</t>
  </si>
  <si>
    <t>2024年收到上级补助收入128522万元，同比减收15523万元，减少10.78%。其中返还性收入14468万元，增加6.6%；一般性转移支付收入88857万元，同比减收8448万元，减少8.69%；专项转移支付收入25197万元，同比减收7973万元，减少24.04%。以上数据均为快报数，待市财政局批复我区2024年财政总决算后，部分数据会有所变化，届时再做说明。</t>
  </si>
  <si>
    <t>举借债务</t>
  </si>
  <si>
    <t>2024年地方债务限额78.7009亿元，其中：一般债务限额32.9650亿元，专项债务限额45.7359亿元。当年新举借政府专项债务11.97亿元，新举借专项债务为2024年新增再融资的普通专项债券和其他自平衡专项债券。2024年末政府债务余额为76.70亿元，其中：一般债务余额为32.90亿元，专项债务余额为43.80亿元。与上年末对比，一般债务比上年28.79亿元增加4.11亿元；专项债务比上年41.56亿元增加2.24亿元。</t>
  </si>
  <si>
    <t>预算绩效</t>
  </si>
  <si>
    <t>全面加强预算绩效管理。以可用财力为基础，根据资金实际需求、项目轻重缓急、绩效评价情况等统筹核定预算。印发《昆明市晋宁区财政局关于开展2024年财政资金支出绩效运行跟踪监控的通知》，认真开展绩效运行监控，将单位资金一并纳入监控范围。</t>
  </si>
  <si>
    <t>坚持做优增量、盘活存量，加力打造健康财政</t>
  </si>
  <si>
    <t>树牢“大财政”意识，把财源建设作为重中之重，千方百计做好增收挖潜，加快培育经济“增长极”、税收贡献“顶梁柱”。一以贯之抓好税收组织，形成全区“一盘棋”合力，加强各职能部门协调配合，压实税收组织工作责任，健全财税收入协同共治机制，确保财政收入可持续有质量。加大各类财政资金、资产、资源盘活力度，增加自主财力，减轻财政收支平衡压力，增强抵御风险的能力，积极应对财政面临的现实困境，实现财政健康可持续发展。</t>
  </si>
  <si>
    <t>坚持防范风险、严肃纪律，全力打造安全财政</t>
  </si>
  <si>
    <r>
      <rPr>
        <b/>
        <sz val="11"/>
        <color theme="1"/>
        <rFont val="宋体"/>
        <charset val="134"/>
        <scheme val="minor"/>
      </rPr>
      <t>一是</t>
    </r>
    <r>
      <rPr>
        <sz val="11"/>
        <color theme="1"/>
        <rFont val="宋体"/>
        <charset val="134"/>
        <scheme val="minor"/>
      </rPr>
      <t>不折不扣落实一揽子化债政策。统筹运用好各类债券资金政策，区分轻重缓急、精准置换隐性债务，缓解财政“燃眉之急”，处理好化债和发展之间的平衡关系，切实防范债务风险。同时，将不新增隐性债务作为“铁的纪律”，杜绝前清后欠，加强风险研判和应对，保持高压监管态势。</t>
    </r>
    <r>
      <rPr>
        <b/>
        <sz val="11"/>
        <color theme="1"/>
        <rFont val="宋体"/>
        <charset val="134"/>
        <scheme val="minor"/>
      </rPr>
      <t>二是</t>
    </r>
    <r>
      <rPr>
        <sz val="11"/>
        <color theme="1"/>
        <rFont val="宋体"/>
        <charset val="134"/>
        <scheme val="minor"/>
      </rPr>
      <t>持续强化财会监督。加大重点领域财会监督力度，严肃查处财经领域违纪违规行为，推动预决算公开规范化、制度化、常态化，稳妥处置地方金融机构风险，合力打击非法金融活动，让财经纪律成为不可触碰的“高压线”。</t>
    </r>
  </si>
  <si>
    <t>坚持小钱小气、大钱大方，聚力打造民生财政</t>
  </si>
  <si>
    <t>持续压减一般性支出，不该花的钱一分不花，腾挪更多资金加大民生投入。坚持惠民利民，坚持“三保”支出的优先顺序，持续加大基本民生投入，强化“三保”预警监测，及时发现并妥善处置各类风险隐患，兜准兜牢民生底线，把保障改善民生工作抓得更紧更实。坚持多措并举，持续抓好惠民惠农财政补贴资金“一卡通”管理，确保用于群众切身利益的财政补助资金及时足额兑付，保障困难群体基本生活，让财政的“民生清单”加快转变为老百姓的“幸福账单”。统筹运用贷款贴息、税费减免、创业补贴等各项政策工具，促进重点群体就业，提高城乡居民可用收入，有效提振居民消费信心，推动打造“精致晋宁”。坚持全力以赴，做好民生保障和安全稳定工作，聚焦人民群众急难愁盼问题，补齐民生短板，持续增进民生福祉，增强人民群众获得感、幸福感和安全感。</t>
  </si>
  <si>
    <t>坚持前瞻谋划、精准施策，奋力打造发展财政</t>
  </si>
  <si>
    <r>
      <rPr>
        <b/>
        <sz val="11"/>
        <color theme="1"/>
        <rFont val="宋体"/>
        <charset val="134"/>
        <scheme val="minor"/>
      </rPr>
      <t>一是</t>
    </r>
    <r>
      <rPr>
        <sz val="11"/>
        <color theme="1"/>
        <rFont val="宋体"/>
        <charset val="134"/>
        <scheme val="minor"/>
      </rPr>
      <t>推动财政金融协同发力，用足用活金融工具和财政贴息政策，引导撬动金融资源和社会资源支持产业发展，促进房地产市场止跌回稳，继续做好帮扶中小企业纾困解难等工作，以政府投资有效带动社会投资，激发市场主体活力。</t>
    </r>
    <r>
      <rPr>
        <b/>
        <sz val="11"/>
        <color theme="1"/>
        <rFont val="宋体"/>
        <charset val="134"/>
        <scheme val="minor"/>
      </rPr>
      <t>二是</t>
    </r>
    <r>
      <rPr>
        <sz val="11"/>
        <color theme="1"/>
        <rFont val="宋体"/>
        <charset val="134"/>
        <scheme val="minor"/>
      </rPr>
      <t>抢抓政策机遇谋发展，聚焦科技研发、绿色智能数字基础设施、新型城镇化、生态环保、乡村振兴等资金支持领域，密切关注政策进展，强化要素保障，积极争取上级资金支持重点项目建设。</t>
    </r>
    <r>
      <rPr>
        <b/>
        <sz val="11"/>
        <color theme="1"/>
        <rFont val="宋体"/>
        <charset val="134"/>
        <scheme val="minor"/>
      </rPr>
      <t>三是</t>
    </r>
    <r>
      <rPr>
        <sz val="11"/>
        <color theme="1"/>
        <rFont val="宋体"/>
        <charset val="134"/>
        <scheme val="minor"/>
      </rPr>
      <t>统筹用好各类补助资金，特别是中央预算资金、超长期特别国债、新增专项债券等资金，积极扩大有效投资，增强区域发展活力，真正把政策红利转化为晋宁发展动能。</t>
    </r>
  </si>
  <si>
    <t>坚持资源统筹、花钱问效，着力打造质效财政</t>
  </si>
  <si>
    <r>
      <rPr>
        <b/>
        <sz val="11"/>
        <color theme="1"/>
        <rFont val="宋体"/>
        <charset val="134"/>
        <scheme val="minor"/>
      </rPr>
      <t>一是</t>
    </r>
    <r>
      <rPr>
        <sz val="11"/>
        <color theme="1"/>
        <rFont val="宋体"/>
        <charset val="134"/>
        <scheme val="minor"/>
      </rPr>
      <t>深入推进零基预算改革，支出结构更加注重惠民生、促消费、增后劲，彻底打破“护盘子、守基数”的守旧思想，全面梳理现有支出事项和支持政策，加强预算支出与各类存量资源的有机衔接。</t>
    </r>
    <r>
      <rPr>
        <b/>
        <sz val="11"/>
        <color theme="1"/>
        <rFont val="宋体"/>
        <charset val="134"/>
        <scheme val="minor"/>
      </rPr>
      <t>二是</t>
    </r>
    <r>
      <rPr>
        <sz val="11"/>
        <color theme="1"/>
        <rFont val="宋体"/>
        <charset val="134"/>
        <scheme val="minor"/>
      </rPr>
      <t>重点抓好专项债券资金、超长期特别国债资金“借、用、管、还”的全生命周期管理，明确“时间表”和“路线图”。</t>
    </r>
    <r>
      <rPr>
        <b/>
        <sz val="11"/>
        <color theme="1"/>
        <rFont val="宋体"/>
        <charset val="134"/>
        <scheme val="minor"/>
      </rPr>
      <t>三是</t>
    </r>
    <r>
      <rPr>
        <sz val="11"/>
        <color theme="1"/>
        <rFont val="宋体"/>
        <charset val="134"/>
        <scheme val="minor"/>
      </rPr>
      <t>持续加大国有资产管理力度，加大对低效无效资产处置力度，向支出要效益、向资产要效益。</t>
    </r>
    <r>
      <rPr>
        <b/>
        <sz val="11"/>
        <color theme="1"/>
        <rFont val="宋体"/>
        <charset val="134"/>
        <scheme val="minor"/>
      </rPr>
      <t>四是</t>
    </r>
    <r>
      <rPr>
        <sz val="11"/>
        <color theme="1"/>
        <rFont val="宋体"/>
        <charset val="134"/>
        <scheme val="minor"/>
      </rPr>
      <t>切实强化绩效管理，着力提升财政资金绩效管理质量，推动从“要我有绩效”向“我要有绩效”转变，确保有限宝贵的财政资金聚沙成塔、握指成拳、精准使用。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</si>
</sst>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_ * #,##0_ ;_ * \-#,##0_ ;_ * &quot;-&quot;??_ ;_ @_ "/>
    <numFmt numFmtId="202" formatCode="#,##0.00_ ;\-#,##0.00;;"/>
    <numFmt numFmtId="203" formatCode="#,##0.00_);[Red]\(#,##0.00\)"/>
    <numFmt numFmtId="204"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b/>
      <sz val="12"/>
      <name val="宋体"/>
      <charset val="134"/>
      <scheme val="minor"/>
    </font>
    <font>
      <b/>
      <sz val="11"/>
      <color theme="1"/>
      <name val="宋体"/>
      <charset val="134"/>
      <scheme val="minor"/>
    </font>
    <font>
      <sz val="10"/>
      <name val="宋体"/>
      <charset val="134"/>
    </font>
    <font>
      <b/>
      <sz val="10"/>
      <name val="宋体"/>
      <charset val="134"/>
    </font>
    <font>
      <sz val="11"/>
      <name val="宋体"/>
      <charset val="134"/>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b/>
      <sz val="12"/>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2"/>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color rgb="FF000000"/>
      <name val="宋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2"/>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0"/>
      <color indexed="8"/>
      <name val="宋体"/>
      <charset val="134"/>
    </font>
    <font>
      <sz val="14"/>
      <color indexed="10"/>
      <name val="宋体"/>
      <charset val="134"/>
    </font>
    <font>
      <b/>
      <sz val="11"/>
      <color indexed="8"/>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7"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4" borderId="14"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5" applyNumberFormat="0" applyFill="0" applyAlignment="0" applyProtection="0">
      <alignment vertical="center"/>
    </xf>
    <xf numFmtId="0" fontId="67" fillId="0" borderId="15" applyNumberFormat="0" applyFill="0" applyAlignment="0" applyProtection="0">
      <alignment vertical="center"/>
    </xf>
    <xf numFmtId="0" fontId="68" fillId="0" borderId="16" applyNumberFormat="0" applyFill="0" applyAlignment="0" applyProtection="0">
      <alignment vertical="center"/>
    </xf>
    <xf numFmtId="0" fontId="68" fillId="0" borderId="0" applyNumberFormat="0" applyFill="0" applyBorder="0" applyAlignment="0" applyProtection="0">
      <alignment vertical="center"/>
    </xf>
    <xf numFmtId="0" fontId="69" fillId="5" borderId="17" applyNumberFormat="0" applyAlignment="0" applyProtection="0">
      <alignment vertical="center"/>
    </xf>
    <xf numFmtId="0" fontId="70" fillId="6" borderId="18" applyNumberFormat="0" applyAlignment="0" applyProtection="0">
      <alignment vertical="center"/>
    </xf>
    <xf numFmtId="0" fontId="71" fillId="6" borderId="17" applyNumberFormat="0" applyAlignment="0" applyProtection="0">
      <alignment vertical="center"/>
    </xf>
    <xf numFmtId="0" fontId="72" fillId="7" borderId="19" applyNumberFormat="0" applyAlignment="0" applyProtection="0">
      <alignment vertical="center"/>
    </xf>
    <xf numFmtId="0" fontId="73" fillId="0" borderId="20" applyNumberFormat="0" applyFill="0" applyAlignment="0" applyProtection="0">
      <alignment vertical="center"/>
    </xf>
    <xf numFmtId="0" fontId="74" fillId="0" borderId="21"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80" fillId="35" borderId="0" applyNumberFormat="0" applyBorder="0" applyAlignment="0" applyProtection="0">
      <alignment vertical="center"/>
    </xf>
    <xf numFmtId="0" fontId="59" fillId="0" borderId="22" applyNumberFormat="0" applyFill="0" applyAlignment="0" applyProtection="0">
      <alignment vertical="center"/>
    </xf>
    <xf numFmtId="0" fontId="81" fillId="36" borderId="0" applyNumberFormat="0" applyBorder="0" applyAlignment="0" applyProtection="0">
      <alignment vertical="center"/>
    </xf>
    <xf numFmtId="0" fontId="82" fillId="0" borderId="23" applyNumberFormat="0" applyFill="0" applyProtection="0">
      <alignment horizontal="center" vertical="center"/>
    </xf>
    <xf numFmtId="0" fontId="83" fillId="0" borderId="0">
      <alignment vertical="center"/>
    </xf>
    <xf numFmtId="9" fontId="27" fillId="0" borderId="0" applyFont="0" applyFill="0" applyBorder="0" applyAlignment="0" applyProtection="0">
      <alignment vertical="center"/>
    </xf>
    <xf numFmtId="0" fontId="84" fillId="37" borderId="0" applyNumberFormat="0" applyBorder="0" applyAlignment="0" applyProtection="0">
      <alignment vertical="center"/>
    </xf>
    <xf numFmtId="0" fontId="85" fillId="0" borderId="0">
      <alignment horizontal="center" vertical="center" wrapText="1"/>
      <protection locked="0"/>
    </xf>
    <xf numFmtId="0" fontId="81" fillId="38" borderId="0" applyNumberFormat="0" applyBorder="0" applyAlignment="0" applyProtection="0">
      <alignment vertical="center"/>
    </xf>
    <xf numFmtId="0" fontId="27" fillId="0" borderId="0">
      <alignment vertical="center"/>
    </xf>
    <xf numFmtId="0" fontId="24" fillId="39" borderId="0" applyNumberFormat="0" applyBorder="0" applyAlignment="0" applyProtection="0">
      <alignment vertical="center"/>
    </xf>
    <xf numFmtId="0" fontId="83" fillId="0" borderId="0">
      <alignment vertical="center"/>
    </xf>
    <xf numFmtId="0" fontId="27" fillId="0" borderId="0">
      <alignment vertical="center"/>
    </xf>
    <xf numFmtId="0" fontId="24" fillId="40" borderId="0" applyNumberFormat="0" applyBorder="0" applyAlignment="0" applyProtection="0">
      <alignment vertical="center"/>
    </xf>
    <xf numFmtId="0" fontId="0" fillId="0" borderId="0">
      <alignment vertical="center"/>
    </xf>
    <xf numFmtId="0" fontId="81" fillId="41" borderId="0" applyNumberFormat="0" applyBorder="0" applyAlignment="0" applyProtection="0">
      <alignment vertical="center"/>
    </xf>
    <xf numFmtId="0" fontId="84" fillId="42" borderId="0" applyNumberFormat="0" applyBorder="0" applyAlignment="0" applyProtection="0">
      <alignment vertical="center"/>
    </xf>
    <xf numFmtId="0" fontId="86" fillId="39" borderId="1" applyNumberFormat="0" applyBorder="0" applyAlignment="0" applyProtection="0">
      <alignment vertical="center"/>
    </xf>
    <xf numFmtId="0" fontId="81" fillId="43" borderId="0" applyNumberFormat="0" applyBorder="0" applyAlignment="0" applyProtection="0">
      <alignment vertical="center"/>
    </xf>
    <xf numFmtId="176" fontId="87" fillId="0" borderId="23" applyFill="0" applyProtection="0">
      <alignment horizontal="right" vertical="center"/>
    </xf>
    <xf numFmtId="0" fontId="80" fillId="41" borderId="0" applyNumberFormat="0" applyBorder="0" applyAlignment="0" applyProtection="0">
      <alignment vertical="center"/>
    </xf>
    <xf numFmtId="0" fontId="88" fillId="44" borderId="0" applyNumberFormat="0" applyBorder="0" applyAlignment="0" applyProtection="0">
      <alignment vertical="center"/>
    </xf>
    <xf numFmtId="0" fontId="81" fillId="38" borderId="0" applyNumberFormat="0" applyBorder="0" applyAlignment="0" applyProtection="0">
      <alignment vertical="center"/>
    </xf>
    <xf numFmtId="0" fontId="80" fillId="45" borderId="0" applyNumberFormat="0" applyBorder="0" applyAlignment="0" applyProtection="0">
      <alignment vertical="center"/>
    </xf>
    <xf numFmtId="0" fontId="80" fillId="46" borderId="0" applyNumberFormat="0" applyBorder="0" applyAlignment="0" applyProtection="0">
      <alignment vertical="center"/>
    </xf>
    <xf numFmtId="0" fontId="89" fillId="0" borderId="0">
      <alignment vertical="center"/>
    </xf>
    <xf numFmtId="0" fontId="81" fillId="41" borderId="0" applyNumberFormat="0" applyBorder="0" applyAlignment="0" applyProtection="0">
      <alignment vertical="center"/>
    </xf>
    <xf numFmtId="0" fontId="81" fillId="47" borderId="0" applyNumberFormat="0" applyBorder="0" applyAlignment="0" applyProtection="0">
      <alignment vertical="center"/>
    </xf>
    <xf numFmtId="0" fontId="81" fillId="43"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7" fillId="0" borderId="0">
      <alignment vertical="center"/>
    </xf>
    <xf numFmtId="0" fontId="80" fillId="44" borderId="0" applyNumberFormat="0" applyBorder="0" applyAlignment="0" applyProtection="0">
      <alignment vertical="center"/>
    </xf>
    <xf numFmtId="0" fontId="90" fillId="0" borderId="24" applyNumberFormat="0" applyFill="0" applyAlignment="0" applyProtection="0">
      <alignment vertical="center"/>
    </xf>
    <xf numFmtId="0" fontId="81" fillId="47"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1" fillId="44" borderId="0" applyNumberFormat="0" applyBorder="0" applyAlignment="0" applyProtection="0">
      <alignment vertical="center"/>
    </xf>
    <xf numFmtId="0" fontId="89" fillId="0" borderId="0">
      <alignment vertical="center"/>
    </xf>
    <xf numFmtId="0" fontId="80" fillId="44" borderId="0" applyNumberFormat="0" applyBorder="0" applyAlignment="0" applyProtection="0">
      <alignment vertical="center"/>
    </xf>
    <xf numFmtId="0" fontId="81" fillId="41" borderId="0" applyNumberFormat="0" applyBorder="0" applyAlignment="0" applyProtection="0">
      <alignment vertical="center"/>
    </xf>
    <xf numFmtId="0" fontId="81" fillId="38" borderId="0" applyNumberFormat="0" applyBorder="0" applyAlignment="0" applyProtection="0">
      <alignment vertical="center"/>
    </xf>
    <xf numFmtId="9" fontId="27" fillId="0" borderId="0" applyFont="0" applyFill="0" applyBorder="0" applyAlignment="0" applyProtection="0">
      <alignment vertical="center"/>
    </xf>
    <xf numFmtId="0" fontId="81" fillId="41" borderId="0" applyNumberFormat="0" applyBorder="0" applyAlignment="0" applyProtection="0">
      <alignment vertical="center"/>
    </xf>
    <xf numFmtId="0" fontId="0" fillId="47" borderId="0" applyNumberFormat="0" applyBorder="0" applyAlignment="0" applyProtection="0">
      <alignment vertical="center"/>
    </xf>
    <xf numFmtId="0" fontId="27" fillId="0" borderId="0">
      <alignment vertical="center"/>
    </xf>
    <xf numFmtId="0" fontId="92" fillId="0" borderId="25">
      <alignment horizontal="center" vertical="center"/>
    </xf>
    <xf numFmtId="0" fontId="80" fillId="45" borderId="0" applyNumberFormat="0" applyBorder="0" applyAlignment="0" applyProtection="0">
      <alignment vertical="center"/>
    </xf>
    <xf numFmtId="0" fontId="0" fillId="37" borderId="0" applyNumberFormat="0" applyBorder="0" applyAlignment="0" applyProtection="0">
      <alignment vertical="center"/>
    </xf>
    <xf numFmtId="0" fontId="27" fillId="0" borderId="0">
      <alignment vertical="center"/>
    </xf>
    <xf numFmtId="0" fontId="87" fillId="0" borderId="7" applyNumberFormat="0" applyFill="0" applyProtection="0">
      <alignment horizontal="right" vertical="center"/>
    </xf>
    <xf numFmtId="0" fontId="24" fillId="39" borderId="0" applyNumberFormat="0" applyBorder="0" applyAlignment="0" applyProtection="0">
      <alignment vertical="center"/>
    </xf>
    <xf numFmtId="0" fontId="24" fillId="40"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93" fillId="37" borderId="0" applyNumberFormat="0" applyBorder="0" applyAlignment="0" applyProtection="0">
      <alignment vertical="center"/>
    </xf>
    <xf numFmtId="0" fontId="24" fillId="40" borderId="0" applyNumberFormat="0" applyBorder="0" applyAlignment="0" applyProtection="0">
      <alignment vertical="center"/>
    </xf>
    <xf numFmtId="0" fontId="80" fillId="40" borderId="0" applyNumberFormat="0" applyBorder="0" applyAlignment="0" applyProtection="0">
      <alignment vertical="center"/>
    </xf>
    <xf numFmtId="0" fontId="90" fillId="0" borderId="24" applyNumberFormat="0" applyFill="0" applyAlignment="0" applyProtection="0">
      <alignment vertical="center"/>
    </xf>
    <xf numFmtId="0" fontId="81" fillId="41" borderId="0" applyNumberFormat="0" applyBorder="0" applyAlignment="0" applyProtection="0">
      <alignment vertical="center"/>
    </xf>
    <xf numFmtId="0" fontId="94" fillId="0" borderId="0">
      <alignment vertical="center"/>
    </xf>
    <xf numFmtId="0" fontId="90" fillId="0" borderId="24" applyNumberFormat="0" applyFill="0" applyAlignment="0" applyProtection="0">
      <alignment vertical="center"/>
    </xf>
    <xf numFmtId="0" fontId="81" fillId="41" borderId="0" applyNumberFormat="0" applyBorder="0" applyAlignment="0" applyProtection="0">
      <alignment vertical="center"/>
    </xf>
    <xf numFmtId="0" fontId="27" fillId="0" borderId="0">
      <alignment vertical="center"/>
    </xf>
    <xf numFmtId="0" fontId="24" fillId="39" borderId="0" applyNumberFormat="0" applyBorder="0" applyAlignment="0" applyProtection="0">
      <alignment vertical="center"/>
    </xf>
    <xf numFmtId="0" fontId="83" fillId="0" borderId="0">
      <alignment vertical="center"/>
    </xf>
    <xf numFmtId="0" fontId="89" fillId="0" borderId="0">
      <alignment vertical="center"/>
    </xf>
    <xf numFmtId="0" fontId="94" fillId="0" borderId="0">
      <alignment vertical="center"/>
    </xf>
    <xf numFmtId="0" fontId="94" fillId="0" borderId="0">
      <alignment vertical="center"/>
    </xf>
    <xf numFmtId="0" fontId="89" fillId="0" borderId="0">
      <alignment vertical="center"/>
    </xf>
    <xf numFmtId="0" fontId="24" fillId="39" borderId="0" applyNumberFormat="0" applyBorder="0" applyAlignment="0" applyProtection="0">
      <alignment vertical="center"/>
    </xf>
    <xf numFmtId="9" fontId="27" fillId="0" borderId="0" applyFont="0" applyFill="0" applyBorder="0" applyAlignment="0" applyProtection="0">
      <alignment vertical="center"/>
    </xf>
    <xf numFmtId="0" fontId="83"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3" fillId="0" borderId="0">
      <alignment vertical="center"/>
    </xf>
    <xf numFmtId="9" fontId="27" fillId="0" borderId="0" applyFont="0" applyFill="0" applyBorder="0" applyAlignment="0" applyProtection="0">
      <alignment vertical="center"/>
    </xf>
    <xf numFmtId="0" fontId="83" fillId="0" borderId="0">
      <alignment vertical="center"/>
    </xf>
    <xf numFmtId="49" fontId="27" fillId="0" borderId="0" applyFont="0" applyFill="0" applyBorder="0" applyAlignment="0" applyProtection="0">
      <alignment vertical="center"/>
    </xf>
    <xf numFmtId="0" fontId="0" fillId="0" borderId="0">
      <alignment vertical="center"/>
    </xf>
    <xf numFmtId="0" fontId="89" fillId="0" borderId="0">
      <alignment vertical="center"/>
    </xf>
    <xf numFmtId="0" fontId="27" fillId="0" borderId="0">
      <alignment vertical="center"/>
    </xf>
    <xf numFmtId="0" fontId="24" fillId="39" borderId="0" applyNumberFormat="0" applyBorder="0" applyAlignment="0" applyProtection="0">
      <alignment vertical="center"/>
    </xf>
    <xf numFmtId="0" fontId="83" fillId="0" borderId="0">
      <alignment vertical="center"/>
    </xf>
    <xf numFmtId="9" fontId="27" fillId="0" borderId="0" applyFont="0" applyFill="0" applyBorder="0" applyAlignment="0" applyProtection="0">
      <alignment vertical="center"/>
    </xf>
    <xf numFmtId="0" fontId="83" fillId="0" borderId="0">
      <alignment vertical="center"/>
    </xf>
    <xf numFmtId="0" fontId="83" fillId="0" borderId="0">
      <alignment vertical="center"/>
    </xf>
    <xf numFmtId="0" fontId="95"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49" fontId="27" fillId="0" borderId="0" applyFont="0" applyFill="0" applyBorder="0" applyAlignment="0" applyProtection="0">
      <alignment vertical="center"/>
    </xf>
    <xf numFmtId="0" fontId="81" fillId="47" borderId="0" applyNumberFormat="0" applyBorder="0" applyAlignment="0" applyProtection="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96" fillId="0" borderId="26" applyNumberFormat="0" applyFill="0" applyAlignment="0" applyProtection="0">
      <alignment vertical="center"/>
    </xf>
    <xf numFmtId="10"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3" fillId="0" borderId="0">
      <alignment vertical="center"/>
    </xf>
    <xf numFmtId="0" fontId="95"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83" fillId="0" borderId="0">
      <alignment vertical="center"/>
    </xf>
    <xf numFmtId="0" fontId="83" fillId="0" borderId="0">
      <alignment vertical="center"/>
    </xf>
    <xf numFmtId="0" fontId="81" fillId="36" borderId="0" applyNumberFormat="0" applyBorder="0" applyAlignment="0" applyProtection="0">
      <alignment vertical="center"/>
    </xf>
    <xf numFmtId="0" fontId="87" fillId="0" borderId="0">
      <alignment vertical="center"/>
    </xf>
    <xf numFmtId="0" fontId="89"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0" fillId="48" borderId="0" applyNumberFormat="0" applyBorder="0" applyAlignment="0" applyProtection="0">
      <alignment vertical="center"/>
    </xf>
    <xf numFmtId="0" fontId="0" fillId="49" borderId="0" applyNumberFormat="0" applyBorder="0" applyAlignment="0" applyProtection="0">
      <alignment vertical="center"/>
    </xf>
    <xf numFmtId="0" fontId="24" fillId="4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0" fillId="50" borderId="0" applyNumberFormat="0" applyBorder="0" applyAlignment="0" applyProtection="0">
      <alignment vertical="center"/>
    </xf>
    <xf numFmtId="0" fontId="0" fillId="44" borderId="0" applyNumberFormat="0" applyBorder="0" applyAlignment="0" applyProtection="0">
      <alignment vertical="center"/>
    </xf>
    <xf numFmtId="0" fontId="27"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177" fontId="27" fillId="0" borderId="0" applyFont="0" applyFill="0" applyBorder="0" applyAlignment="0" applyProtection="0">
      <alignment vertical="center"/>
    </xf>
    <xf numFmtId="0" fontId="27" fillId="0" borderId="0">
      <alignment vertical="center"/>
    </xf>
    <xf numFmtId="0" fontId="0" fillId="42" borderId="0" applyNumberFormat="0" applyBorder="0" applyAlignment="0" applyProtection="0">
      <alignment vertical="center"/>
    </xf>
    <xf numFmtId="0" fontId="27" fillId="0" borderId="0">
      <alignment vertical="center"/>
    </xf>
    <xf numFmtId="0" fontId="0" fillId="42" borderId="0" applyNumberFormat="0" applyBorder="0" applyAlignment="0" applyProtection="0">
      <alignment vertical="center"/>
    </xf>
    <xf numFmtId="0" fontId="81" fillId="50"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81" fillId="38" borderId="0" applyNumberFormat="0" applyBorder="0" applyAlignment="0" applyProtection="0">
      <alignment vertical="center"/>
    </xf>
    <xf numFmtId="0" fontId="97" fillId="0" borderId="1">
      <alignment horizontal="left" vertical="center"/>
    </xf>
    <xf numFmtId="0" fontId="0" fillId="4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84" fillId="37" borderId="0" applyNumberFormat="0" applyBorder="0" applyAlignment="0" applyProtection="0">
      <alignment vertical="center"/>
    </xf>
    <xf numFmtId="0" fontId="0" fillId="40" borderId="0" applyNumberFormat="0" applyBorder="0" applyAlignment="0" applyProtection="0">
      <alignment vertical="center"/>
    </xf>
    <xf numFmtId="0" fontId="80" fillId="54" borderId="0" applyNumberFormat="0" applyBorder="0" applyAlignment="0" applyProtection="0">
      <alignment vertical="center"/>
    </xf>
    <xf numFmtId="0" fontId="0" fillId="40" borderId="0" applyNumberFormat="0" applyBorder="0" applyAlignment="0" applyProtection="0">
      <alignment vertical="center"/>
    </xf>
    <xf numFmtId="0" fontId="84" fillId="37" borderId="0" applyNumberFormat="0" applyBorder="0" applyAlignment="0" applyProtection="0">
      <alignment vertical="center"/>
    </xf>
    <xf numFmtId="0" fontId="0" fillId="47" borderId="0" applyNumberFormat="0" applyBorder="0" applyAlignment="0" applyProtection="0">
      <alignment vertical="center"/>
    </xf>
    <xf numFmtId="0" fontId="96" fillId="0" borderId="26" applyNumberFormat="0" applyFill="0" applyAlignment="0" applyProtection="0">
      <alignment vertical="center"/>
    </xf>
    <xf numFmtId="0" fontId="98" fillId="52" borderId="0" applyNumberFormat="0" applyBorder="0" applyAlignment="0" applyProtection="0">
      <alignment vertical="center"/>
    </xf>
    <xf numFmtId="9" fontId="27" fillId="0" borderId="0" applyFont="0" applyFill="0" applyBorder="0" applyAlignment="0" applyProtection="0">
      <alignment vertical="center"/>
    </xf>
    <xf numFmtId="0" fontId="84" fillId="37" borderId="0" applyNumberFormat="0" applyBorder="0" applyAlignment="0" applyProtection="0">
      <alignment vertical="center"/>
    </xf>
    <xf numFmtId="0" fontId="0" fillId="42" borderId="0" applyNumberFormat="0" applyBorder="0" applyAlignment="0" applyProtection="0">
      <alignment vertical="center"/>
    </xf>
    <xf numFmtId="0" fontId="98" fillId="52" borderId="0" applyNumberFormat="0" applyBorder="0" applyAlignment="0" applyProtection="0">
      <alignment vertical="center"/>
    </xf>
    <xf numFmtId="9" fontId="27" fillId="0" borderId="0" applyFont="0" applyFill="0" applyBorder="0" applyAlignment="0" applyProtection="0">
      <alignment vertical="center"/>
    </xf>
    <xf numFmtId="0" fontId="81" fillId="55" borderId="0" applyNumberFormat="0" applyBorder="0" applyAlignment="0" applyProtection="0">
      <alignment vertical="center"/>
    </xf>
    <xf numFmtId="0" fontId="0" fillId="42" borderId="0" applyNumberFormat="0" applyBorder="0" applyAlignment="0" applyProtection="0">
      <alignment vertical="center"/>
    </xf>
    <xf numFmtId="0" fontId="84" fillId="37" borderId="0" applyNumberFormat="0" applyBorder="0" applyAlignment="0" applyProtection="0">
      <alignment vertical="center"/>
    </xf>
    <xf numFmtId="0" fontId="0" fillId="56" borderId="0" applyNumberFormat="0" applyBorder="0" applyAlignment="0" applyProtection="0">
      <alignment vertical="center"/>
    </xf>
    <xf numFmtId="0" fontId="99" fillId="40" borderId="27" applyNumberFormat="0" applyAlignment="0" applyProtection="0">
      <alignment vertical="center"/>
    </xf>
    <xf numFmtId="0" fontId="81" fillId="41"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4" fillId="37" borderId="0" applyNumberFormat="0" applyBorder="0" applyAlignment="0" applyProtection="0">
      <alignment vertical="center"/>
    </xf>
    <xf numFmtId="0" fontId="100" fillId="0" borderId="28" applyNumberFormat="0" applyFill="0" applyAlignment="0" applyProtection="0">
      <alignment vertical="center"/>
    </xf>
    <xf numFmtId="0" fontId="80" fillId="52" borderId="0" applyNumberFormat="0" applyBorder="0" applyAlignment="0" applyProtection="0">
      <alignment vertical="center"/>
    </xf>
    <xf numFmtId="9" fontId="27" fillId="0" borderId="0" applyFont="0" applyFill="0" applyBorder="0" applyAlignment="0" applyProtection="0">
      <alignment vertical="center"/>
    </xf>
    <xf numFmtId="0" fontId="80" fillId="52"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99" fillId="40" borderId="27" applyNumberFormat="0" applyAlignment="0" applyProtection="0">
      <alignment vertical="center"/>
    </xf>
    <xf numFmtId="0" fontId="27" fillId="0" borderId="0">
      <alignment vertical="center"/>
    </xf>
    <xf numFmtId="0" fontId="81" fillId="41" borderId="0" applyNumberFormat="0" applyBorder="0" applyAlignment="0" applyProtection="0">
      <alignment vertical="center"/>
    </xf>
    <xf numFmtId="0" fontId="80" fillId="44" borderId="0" applyNumberFormat="0" applyBorder="0" applyAlignment="0" applyProtection="0">
      <alignment vertical="center"/>
    </xf>
    <xf numFmtId="0" fontId="81" fillId="50" borderId="0" applyNumberFormat="0" applyBorder="0" applyAlignment="0" applyProtection="0">
      <alignment vertical="center"/>
    </xf>
    <xf numFmtId="0" fontId="80" fillId="44" borderId="0" applyNumberFormat="0" applyBorder="0" applyAlignment="0" applyProtection="0">
      <alignment vertical="center"/>
    </xf>
    <xf numFmtId="0" fontId="0" fillId="39" borderId="29" applyNumberFormat="0" applyFont="0" applyAlignment="0" applyProtection="0">
      <alignment vertical="center"/>
    </xf>
    <xf numFmtId="0" fontId="80" fillId="46" borderId="0" applyNumberFormat="0" applyBorder="0" applyAlignment="0" applyProtection="0">
      <alignment vertical="center"/>
    </xf>
    <xf numFmtId="0" fontId="81" fillId="41"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24" fillId="49" borderId="0" applyNumberFormat="0" applyBorder="0" applyAlignment="0" applyProtection="0">
      <alignment vertical="center"/>
    </xf>
    <xf numFmtId="0" fontId="80" fillId="53" borderId="0" applyNumberFormat="0" applyBorder="0" applyAlignment="0" applyProtection="0">
      <alignment vertical="center"/>
    </xf>
    <xf numFmtId="0" fontId="24" fillId="49" borderId="0" applyNumberFormat="0" applyBorder="0" applyAlignment="0" applyProtection="0">
      <alignment vertical="center"/>
    </xf>
    <xf numFmtId="0" fontId="80" fillId="53" borderId="0" applyNumberFormat="0" applyBorder="0" applyAlignment="0" applyProtection="0">
      <alignment vertical="center"/>
    </xf>
    <xf numFmtId="0" fontId="81" fillId="41"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87" fillId="0" borderId="0" applyProtection="0">
      <alignment vertical="center"/>
    </xf>
    <xf numFmtId="0" fontId="27" fillId="0" borderId="0">
      <alignment vertical="center"/>
    </xf>
    <xf numFmtId="0" fontId="80" fillId="54" borderId="0" applyNumberFormat="0" applyBorder="0" applyAlignment="0" applyProtection="0">
      <alignment vertical="center"/>
    </xf>
    <xf numFmtId="0" fontId="90" fillId="0" borderId="24" applyNumberFormat="0" applyFill="0" applyAlignment="0" applyProtection="0">
      <alignment vertical="center"/>
    </xf>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9" fontId="27" fillId="0" borderId="0" applyFont="0" applyFill="0" applyBorder="0" applyAlignment="0" applyProtection="0">
      <alignment vertical="center"/>
    </xf>
    <xf numFmtId="0" fontId="80" fillId="40" borderId="0" applyNumberFormat="0" applyBorder="0" applyAlignment="0" applyProtection="0">
      <alignment vertical="center"/>
    </xf>
    <xf numFmtId="0" fontId="80" fillId="36" borderId="0" applyNumberFormat="0" applyBorder="0" applyAlignment="0" applyProtection="0">
      <alignment vertical="center"/>
    </xf>
    <xf numFmtId="0" fontId="27"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8" borderId="0" applyNumberFormat="0" applyBorder="0" applyAlignment="0" applyProtection="0">
      <alignment vertical="center"/>
    </xf>
    <xf numFmtId="0" fontId="101" fillId="0" borderId="12">
      <alignment horizontal="left" vertical="center"/>
    </xf>
    <xf numFmtId="0" fontId="80" fillId="36" borderId="0" applyNumberFormat="0" applyBorder="0" applyAlignment="0" applyProtection="0">
      <alignment vertical="center"/>
    </xf>
    <xf numFmtId="0" fontId="101" fillId="0" borderId="12">
      <alignment horizontal="lef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41" borderId="0" applyNumberFormat="0" applyBorder="0" applyAlignment="0" applyProtection="0">
      <alignment vertical="center"/>
    </xf>
    <xf numFmtId="0" fontId="94" fillId="0" borderId="0">
      <alignment vertical="center"/>
      <protection locked="0"/>
    </xf>
    <xf numFmtId="0" fontId="81" fillId="38" borderId="0" applyNumberFormat="0" applyBorder="0" applyAlignment="0" applyProtection="0">
      <alignment vertical="center"/>
    </xf>
    <xf numFmtId="0" fontId="80" fillId="48" borderId="0" applyNumberFormat="0" applyBorder="0" applyAlignment="0" applyProtection="0">
      <alignment vertical="center"/>
    </xf>
    <xf numFmtId="0" fontId="24" fillId="49" borderId="0" applyNumberFormat="0" applyBorder="0" applyAlignment="0" applyProtection="0">
      <alignment vertical="center"/>
    </xf>
    <xf numFmtId="0" fontId="24" fillId="42"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102" fillId="0" borderId="0" applyNumberFormat="0" applyFill="0" applyBorder="0" applyAlignment="0" applyProtection="0">
      <alignment vertical="center"/>
    </xf>
    <xf numFmtId="0" fontId="81" fillId="41"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92" fillId="0" borderId="25">
      <alignment horizontal="center" vertical="center"/>
    </xf>
    <xf numFmtId="0" fontId="24" fillId="49" borderId="0" applyNumberFormat="0" applyBorder="0" applyAlignment="0" applyProtection="0">
      <alignment vertical="center"/>
    </xf>
    <xf numFmtId="0" fontId="81" fillId="47" borderId="0" applyNumberFormat="0" applyBorder="0" applyAlignment="0" applyProtection="0">
      <alignment vertical="center"/>
    </xf>
    <xf numFmtId="0" fontId="90" fillId="0" borderId="24" applyNumberFormat="0" applyFill="0" applyAlignment="0" applyProtection="0">
      <alignment vertical="center"/>
    </xf>
    <xf numFmtId="0" fontId="81" fillId="47" borderId="0" applyNumberFormat="0" applyBorder="0" applyAlignment="0" applyProtection="0">
      <alignment vertical="center"/>
    </xf>
    <xf numFmtId="0" fontId="90" fillId="0" borderId="24" applyNumberFormat="0" applyFill="0" applyAlignment="0" applyProtection="0">
      <alignment vertical="center"/>
    </xf>
    <xf numFmtId="0" fontId="81" fillId="47" borderId="0" applyNumberFormat="0" applyBorder="0" applyAlignment="0" applyProtection="0">
      <alignment vertical="center"/>
    </xf>
    <xf numFmtId="0" fontId="81" fillId="38" borderId="0" applyNumberFormat="0" applyBorder="0" applyAlignment="0" applyProtection="0">
      <alignment vertical="center"/>
    </xf>
    <xf numFmtId="15" fontId="103" fillId="0" borderId="0">
      <alignment vertical="center"/>
    </xf>
    <xf numFmtId="0" fontId="81" fillId="38" borderId="0" applyNumberFormat="0" applyBorder="0" applyAlignment="0" applyProtection="0">
      <alignment vertical="center"/>
    </xf>
    <xf numFmtId="177" fontId="27" fillId="0" borderId="0" applyFont="0" applyFill="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104" fillId="58" borderId="6">
      <alignment vertical="center"/>
      <protection locked="0"/>
    </xf>
    <xf numFmtId="0" fontId="27" fillId="0" borderId="0">
      <alignment vertical="center"/>
    </xf>
    <xf numFmtId="0" fontId="81" fillId="38" borderId="0" applyNumberFormat="0" applyBorder="0" applyAlignment="0" applyProtection="0">
      <alignment vertical="center"/>
    </xf>
    <xf numFmtId="0" fontId="27" fillId="0" borderId="0">
      <alignment vertical="center"/>
    </xf>
    <xf numFmtId="0" fontId="81" fillId="38" borderId="0" applyNumberFormat="0" applyBorder="0" applyAlignment="0" applyProtection="0">
      <alignment vertical="center"/>
    </xf>
    <xf numFmtId="0" fontId="27" fillId="0" borderId="0">
      <alignment vertical="center"/>
    </xf>
    <xf numFmtId="0" fontId="91" fillId="51" borderId="0" applyNumberFormat="0" applyBorder="0" applyAlignment="0" applyProtection="0">
      <alignment vertical="center"/>
    </xf>
    <xf numFmtId="0" fontId="81" fillId="38" borderId="0" applyNumberFormat="0" applyBorder="0" applyAlignment="0" applyProtection="0">
      <alignment vertical="center"/>
    </xf>
    <xf numFmtId="0" fontId="91" fillId="51" borderId="0" applyNumberFormat="0" applyBorder="0" applyAlignment="0" applyProtection="0">
      <alignment vertical="center"/>
    </xf>
    <xf numFmtId="0" fontId="81" fillId="38" borderId="0" applyNumberFormat="0" applyBorder="0" applyAlignment="0" applyProtection="0">
      <alignment vertical="center"/>
    </xf>
    <xf numFmtId="0" fontId="80" fillId="38" borderId="0" applyNumberFormat="0" applyBorder="0" applyAlignment="0" applyProtection="0">
      <alignment vertical="center"/>
    </xf>
    <xf numFmtId="0" fontId="101" fillId="0" borderId="30" applyNumberFormat="0" applyAlignment="0" applyProtection="0">
      <alignment horizontal="left" vertical="center"/>
    </xf>
    <xf numFmtId="0" fontId="81" fillId="55" borderId="0" applyNumberFormat="0" applyBorder="0" applyAlignment="0" applyProtection="0">
      <alignment vertical="center"/>
    </xf>
    <xf numFmtId="0" fontId="105" fillId="50" borderId="31" applyNumberFormat="0" applyAlignment="0" applyProtection="0">
      <alignment vertical="center"/>
    </xf>
    <xf numFmtId="0" fontId="24" fillId="40" borderId="0" applyNumberFormat="0" applyBorder="0" applyAlignment="0" applyProtection="0">
      <alignment vertical="center"/>
    </xf>
    <xf numFmtId="0" fontId="81" fillId="43" borderId="0" applyNumberFormat="0" applyBorder="0" applyAlignment="0" applyProtection="0">
      <alignment vertical="center"/>
    </xf>
    <xf numFmtId="0" fontId="24" fillId="49"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55" borderId="0" applyNumberFormat="0" applyBorder="0" applyAlignment="0" applyProtection="0">
      <alignment vertical="center"/>
    </xf>
    <xf numFmtId="0" fontId="104" fillId="58" borderId="6">
      <alignment vertical="center"/>
      <protection locked="0"/>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9" fontId="27" fillId="0" borderId="0" applyFont="0" applyFill="0" applyBorder="0" applyAlignment="0" applyProtection="0">
      <alignment vertical="center"/>
    </xf>
    <xf numFmtId="0" fontId="81" fillId="55" borderId="0" applyNumberFormat="0" applyBorder="0" applyAlignment="0" applyProtection="0">
      <alignment vertical="center"/>
    </xf>
    <xf numFmtId="0" fontId="106" fillId="0" borderId="0">
      <alignment vertical="center"/>
    </xf>
    <xf numFmtId="9" fontId="27" fillId="0" borderId="0" applyFont="0" applyFill="0" applyBorder="0" applyAlignment="0" applyProtection="0">
      <alignment vertical="center"/>
    </xf>
    <xf numFmtId="15" fontId="103" fillId="0" borderId="0">
      <alignment vertical="center"/>
    </xf>
    <xf numFmtId="0" fontId="27" fillId="0" borderId="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43" borderId="0" applyNumberFormat="0" applyBorder="0" applyAlignment="0" applyProtection="0">
      <alignment vertical="center"/>
    </xf>
    <xf numFmtId="0" fontId="27" fillId="0" borderId="0" applyFont="0" applyFill="0" applyBorder="0" applyAlignment="0" applyProtection="0">
      <alignment vertical="center"/>
    </xf>
    <xf numFmtId="0" fontId="81" fillId="36" borderId="0" applyNumberFormat="0" applyBorder="0" applyAlignment="0" applyProtection="0">
      <alignment vertical="center"/>
    </xf>
    <xf numFmtId="0" fontId="24" fillId="39" borderId="0" applyNumberFormat="0" applyBorder="0" applyAlignment="0" applyProtection="0">
      <alignment vertical="center"/>
    </xf>
    <xf numFmtId="0" fontId="90" fillId="0" borderId="24" applyNumberFormat="0" applyFill="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81" fillId="36" borderId="0" applyNumberFormat="0" applyBorder="0" applyAlignment="0" applyProtection="0">
      <alignment vertical="center"/>
    </xf>
    <xf numFmtId="0" fontId="24" fillId="39" borderId="0" applyNumberFormat="0" applyBorder="0" applyAlignment="0" applyProtection="0">
      <alignment vertical="center"/>
    </xf>
    <xf numFmtId="0" fontId="90" fillId="0" borderId="24" applyNumberFormat="0" applyFill="0" applyAlignment="0" applyProtection="0">
      <alignment vertical="center"/>
    </xf>
    <xf numFmtId="0" fontId="59" fillId="0" borderId="22" applyNumberFormat="0" applyFill="0" applyAlignment="0" applyProtection="0">
      <alignment vertical="center"/>
    </xf>
    <xf numFmtId="0" fontId="81" fillId="36" borderId="0" applyNumberFormat="0" applyBorder="0" applyAlignment="0" applyProtection="0">
      <alignment vertical="center"/>
    </xf>
    <xf numFmtId="0" fontId="24" fillId="39" borderId="0" applyNumberFormat="0" applyBorder="0" applyAlignment="0" applyProtection="0">
      <alignment vertical="center"/>
    </xf>
    <xf numFmtId="0" fontId="90" fillId="0" borderId="24" applyNumberFormat="0" applyFill="0" applyAlignment="0" applyProtection="0">
      <alignment vertical="center"/>
    </xf>
    <xf numFmtId="0" fontId="24" fillId="39" borderId="0" applyNumberFormat="0" applyBorder="0" applyAlignment="0" applyProtection="0">
      <alignment vertical="center"/>
    </xf>
    <xf numFmtId="178" fontId="27" fillId="0" borderId="0" applyFont="0" applyFill="0" applyBorder="0" applyAlignment="0" applyProtection="0">
      <alignment vertical="center"/>
    </xf>
    <xf numFmtId="0" fontId="81" fillId="38"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81" fillId="40" borderId="0" applyNumberFormat="0" applyBorder="0" applyAlignment="0" applyProtection="0">
      <alignment vertical="center"/>
    </xf>
    <xf numFmtId="17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4" fillId="37" borderId="0" applyNumberFormat="0" applyBorder="0" applyAlignment="0" applyProtection="0">
      <alignment vertical="center"/>
    </xf>
    <xf numFmtId="0" fontId="81" fillId="38" borderId="0" applyNumberFormat="0" applyBorder="0" applyAlignment="0" applyProtection="0">
      <alignment vertical="center"/>
    </xf>
    <xf numFmtId="0" fontId="81" fillId="40" borderId="0" applyNumberFormat="0" applyBorder="0" applyAlignment="0" applyProtection="0">
      <alignment vertical="center"/>
    </xf>
    <xf numFmtId="0" fontId="84" fillId="42" borderId="0" applyNumberFormat="0" applyBorder="0" applyAlignment="0" applyProtection="0">
      <alignment vertical="center"/>
    </xf>
    <xf numFmtId="0" fontId="81" fillId="40" borderId="0" applyNumberFormat="0" applyBorder="0" applyAlignment="0" applyProtection="0">
      <alignment vertical="center"/>
    </xf>
    <xf numFmtId="0" fontId="87" fillId="0" borderId="7" applyNumberFormat="0" applyFill="0" applyProtection="0">
      <alignment horizontal="righ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3" borderId="0" applyNumberFormat="0" applyBorder="0" applyAlignment="0" applyProtection="0">
      <alignment vertical="center"/>
    </xf>
    <xf numFmtId="180" fontId="107" fillId="0" borderId="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181" fontId="27" fillId="0" borderId="0" applyFont="0" applyFill="0" applyBorder="0" applyAlignment="0" applyProtection="0">
      <alignment vertical="center"/>
    </xf>
    <xf numFmtId="0" fontId="27" fillId="0" borderId="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9" fontId="27" fillId="0" borderId="0" applyFont="0" applyFill="0" applyBorder="0" applyAlignment="0" applyProtection="0">
      <alignment vertical="center"/>
    </xf>
    <xf numFmtId="0" fontId="81" fillId="43" borderId="0" applyNumberFormat="0" applyBorder="0" applyAlignment="0" applyProtection="0">
      <alignment vertical="center"/>
    </xf>
    <xf numFmtId="0" fontId="81" fillId="38" borderId="0" applyNumberFormat="0" applyBorder="0" applyAlignment="0" applyProtection="0">
      <alignment vertical="center"/>
    </xf>
    <xf numFmtId="9" fontId="27" fillId="0" borderId="0" applyFont="0" applyFill="0" applyBorder="0" applyAlignment="0" applyProtection="0">
      <alignment vertical="center"/>
    </xf>
    <xf numFmtId="0" fontId="24" fillId="49" borderId="0" applyNumberFormat="0" applyBorder="0" applyAlignment="0" applyProtection="0">
      <alignment vertical="center"/>
    </xf>
    <xf numFmtId="9" fontId="27" fillId="0" borderId="0" applyFont="0" applyFill="0" applyBorder="0" applyAlignment="0" applyProtection="0">
      <alignment vertical="center"/>
    </xf>
    <xf numFmtId="0" fontId="24" fillId="49" borderId="0" applyNumberFormat="0" applyBorder="0" applyAlignment="0" applyProtection="0">
      <alignment vertical="center"/>
    </xf>
    <xf numFmtId="9" fontId="27" fillId="0" borderId="0" applyFont="0" applyFill="0" applyBorder="0" applyAlignment="0" applyProtection="0">
      <alignment vertical="center"/>
    </xf>
    <xf numFmtId="0" fontId="24" fillId="49" borderId="0" applyNumberFormat="0" applyBorder="0" applyAlignment="0" applyProtection="0">
      <alignment vertical="center"/>
    </xf>
    <xf numFmtId="0" fontId="108" fillId="59" borderId="0" applyNumberFormat="0" applyBorder="0" applyAlignment="0" applyProtection="0">
      <alignment vertical="center"/>
    </xf>
    <xf numFmtId="9" fontId="27" fillId="0" borderId="0" applyFont="0" applyFill="0" applyBorder="0" applyAlignment="0" applyProtection="0">
      <alignment vertical="center"/>
    </xf>
    <xf numFmtId="0" fontId="24" fillId="49" borderId="0" applyNumberFormat="0" applyBorder="0" applyAlignment="0" applyProtection="0">
      <alignment vertical="center"/>
    </xf>
    <xf numFmtId="9" fontId="27" fillId="0" borderId="0" applyFont="0" applyFill="0" applyBorder="0" applyAlignment="0" applyProtection="0">
      <alignment vertical="center"/>
    </xf>
    <xf numFmtId="0" fontId="24" fillId="40" borderId="0" applyNumberFormat="0" applyBorder="0" applyAlignment="0" applyProtection="0">
      <alignment vertical="center"/>
    </xf>
    <xf numFmtId="9" fontId="27" fillId="0" borderId="0" applyFont="0" applyFill="0" applyBorder="0" applyAlignment="0" applyProtection="0">
      <alignment vertical="center"/>
    </xf>
    <xf numFmtId="0" fontId="24" fillId="50" borderId="0" applyNumberFormat="0" applyBorder="0" applyAlignment="0" applyProtection="0">
      <alignment vertical="center"/>
    </xf>
    <xf numFmtId="0" fontId="24" fillId="40" borderId="0" applyNumberFormat="0" applyBorder="0" applyAlignment="0" applyProtection="0">
      <alignment vertical="center"/>
    </xf>
    <xf numFmtId="0" fontId="87" fillId="0" borderId="7" applyNumberFormat="0" applyFill="0" applyProtection="0">
      <alignment horizontal="left" vertical="center"/>
    </xf>
    <xf numFmtId="0" fontId="24" fillId="5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27" fillId="60" borderId="0" applyNumberFormat="0" applyFont="0" applyBorder="0" applyAlignment="0" applyProtection="0">
      <alignment vertical="center"/>
    </xf>
    <xf numFmtId="0" fontId="81" fillId="41" borderId="0" applyNumberFormat="0" applyBorder="0" applyAlignment="0" applyProtection="0">
      <alignment vertical="center"/>
    </xf>
    <xf numFmtId="0" fontId="81" fillId="38" borderId="0" applyNumberFormat="0" applyBorder="0" applyAlignment="0" applyProtection="0">
      <alignment vertical="center"/>
    </xf>
    <xf numFmtId="0" fontId="107" fillId="0" borderId="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92" fillId="0" borderId="25">
      <alignment horizontal="center" vertical="center"/>
    </xf>
    <xf numFmtId="0" fontId="109" fillId="0" borderId="32" applyNumberFormat="0" applyFill="0" applyAlignment="0" applyProtection="0">
      <alignment vertical="center"/>
    </xf>
    <xf numFmtId="0" fontId="27" fillId="0" borderId="0">
      <alignment vertical="center"/>
    </xf>
    <xf numFmtId="0" fontId="81" fillId="38" borderId="0" applyNumberFormat="0" applyBorder="0" applyAlignment="0" applyProtection="0">
      <alignment vertical="center"/>
    </xf>
    <xf numFmtId="9" fontId="27" fillId="0" borderId="0" applyFont="0" applyFill="0" applyBorder="0" applyAlignment="0" applyProtection="0">
      <alignment vertical="center"/>
    </xf>
    <xf numFmtId="0" fontId="90" fillId="0" borderId="24" applyNumberFormat="0" applyFill="0" applyAlignment="0" applyProtection="0">
      <alignment vertical="center"/>
    </xf>
    <xf numFmtId="0" fontId="81" fillId="38" borderId="0" applyNumberFormat="0" applyBorder="0" applyAlignment="0" applyProtection="0">
      <alignment vertical="center"/>
    </xf>
    <xf numFmtId="0" fontId="90" fillId="0" borderId="24" applyNumberFormat="0" applyFill="0" applyAlignment="0" applyProtection="0">
      <alignment vertical="center"/>
    </xf>
    <xf numFmtId="0" fontId="81" fillId="38" borderId="0" applyNumberFormat="0" applyBorder="0" applyAlignment="0" applyProtection="0">
      <alignment vertical="center"/>
    </xf>
    <xf numFmtId="0" fontId="81" fillId="3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86" fillId="39" borderId="1" applyNumberFormat="0" applyBorder="0" applyAlignment="0" applyProtection="0">
      <alignment vertical="center"/>
    </xf>
    <xf numFmtId="0" fontId="24" fillId="42" borderId="0" applyNumberFormat="0" applyBorder="0" applyAlignment="0" applyProtection="0">
      <alignment vertical="center"/>
    </xf>
    <xf numFmtId="0" fontId="24" fillId="49" borderId="0" applyNumberFormat="0" applyBorder="0" applyAlignment="0" applyProtection="0">
      <alignment vertical="center"/>
    </xf>
    <xf numFmtId="0" fontId="96" fillId="0" borderId="26" applyNumberFormat="0" applyFill="0" applyAlignment="0" applyProtection="0">
      <alignment vertical="center"/>
    </xf>
    <xf numFmtId="0" fontId="81" fillId="47" borderId="0" applyNumberFormat="0" applyBorder="0" applyAlignment="0" applyProtection="0">
      <alignment vertical="center"/>
    </xf>
    <xf numFmtId="0" fontId="81" fillId="47" borderId="0" applyNumberFormat="0" applyBorder="0" applyAlignment="0" applyProtection="0">
      <alignment vertical="center"/>
    </xf>
    <xf numFmtId="0" fontId="110" fillId="50" borderId="33">
      <alignment horizontal="left" vertical="center"/>
      <protection locked="0" hidden="1"/>
    </xf>
    <xf numFmtId="0" fontId="81" fillId="36" borderId="0" applyNumberFormat="0" applyBorder="0" applyAlignment="0" applyProtection="0">
      <alignment vertical="center"/>
    </xf>
    <xf numFmtId="0" fontId="96" fillId="0" borderId="26" applyNumberFormat="0" applyFill="0" applyAlignment="0" applyProtection="0">
      <alignment vertical="center"/>
    </xf>
    <xf numFmtId="0" fontId="110" fillId="50" borderId="33">
      <alignment horizontal="left" vertical="center"/>
      <protection locked="0" hidden="1"/>
    </xf>
    <xf numFmtId="0" fontId="81" fillId="36" borderId="0" applyNumberFormat="0" applyBorder="0" applyAlignment="0" applyProtection="0">
      <alignment vertical="center"/>
    </xf>
    <xf numFmtId="0" fontId="100" fillId="0" borderId="28" applyNumberFormat="0" applyFill="0" applyAlignment="0" applyProtection="0">
      <alignment vertical="center"/>
    </xf>
    <xf numFmtId="182" fontId="27" fillId="0" borderId="0" applyFont="0" applyFill="0" applyBorder="0" applyAlignment="0" applyProtection="0">
      <alignment vertical="center"/>
    </xf>
    <xf numFmtId="0" fontId="81" fillId="36" borderId="0" applyNumberFormat="0" applyBorder="0" applyAlignment="0" applyProtection="0">
      <alignment vertical="center"/>
    </xf>
    <xf numFmtId="0" fontId="59" fillId="0" borderId="34" applyNumberFormat="0" applyFill="0" applyAlignment="0" applyProtection="0">
      <alignment vertical="center"/>
    </xf>
    <xf numFmtId="0" fontId="81" fillId="36" borderId="0" applyNumberFormat="0" applyBorder="0" applyAlignment="0" applyProtection="0">
      <alignment vertical="center"/>
    </xf>
    <xf numFmtId="0" fontId="59" fillId="0" borderId="34" applyNumberFormat="0" applyFill="0" applyAlignment="0" applyProtection="0">
      <alignment vertical="center"/>
    </xf>
    <xf numFmtId="0" fontId="81" fillId="36" borderId="0" applyNumberFormat="0" applyBorder="0" applyAlignment="0" applyProtection="0">
      <alignment vertical="center"/>
    </xf>
    <xf numFmtId="0" fontId="90" fillId="0" borderId="24" applyNumberFormat="0" applyFill="0" applyAlignment="0" applyProtection="0">
      <alignment vertical="center"/>
    </xf>
    <xf numFmtId="0" fontId="59" fillId="0" borderId="22" applyNumberFormat="0" applyFill="0" applyAlignment="0" applyProtection="0">
      <alignment vertical="center"/>
    </xf>
    <xf numFmtId="0" fontId="81" fillId="36" borderId="0" applyNumberFormat="0" applyBorder="0" applyAlignment="0" applyProtection="0">
      <alignment vertical="center"/>
    </xf>
    <xf numFmtId="0" fontId="90" fillId="0" borderId="24" applyNumberFormat="0" applyFill="0" applyAlignment="0" applyProtection="0">
      <alignment vertical="center"/>
    </xf>
    <xf numFmtId="9" fontId="27" fillId="0" borderId="0" applyFont="0" applyFill="0" applyBorder="0" applyAlignment="0" applyProtection="0">
      <alignment vertical="center"/>
    </xf>
    <xf numFmtId="0" fontId="59" fillId="0" borderId="22" applyNumberFormat="0" applyFill="0" applyAlignment="0" applyProtection="0">
      <alignment vertical="center"/>
    </xf>
    <xf numFmtId="0" fontId="81" fillId="36" borderId="0" applyNumberFormat="0" applyBorder="0" applyAlignment="0" applyProtection="0">
      <alignment vertical="center"/>
    </xf>
    <xf numFmtId="0" fontId="24" fillId="39" borderId="0" applyNumberFormat="0" applyBorder="0" applyAlignment="0" applyProtection="0">
      <alignment vertical="center"/>
    </xf>
    <xf numFmtId="0" fontId="24" fillId="50" borderId="0" applyNumberFormat="0" applyBorder="0" applyAlignment="0" applyProtection="0">
      <alignment vertical="center"/>
    </xf>
    <xf numFmtId="0" fontId="92" fillId="0" borderId="0" applyNumberFormat="0" applyFill="0" applyBorder="0" applyAlignment="0" applyProtection="0">
      <alignment vertical="center"/>
    </xf>
    <xf numFmtId="0" fontId="24" fillId="50" borderId="0" applyNumberFormat="0" applyBorder="0" applyAlignment="0" applyProtection="0">
      <alignment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90" fillId="0" borderId="24" applyNumberFormat="0" applyFill="0" applyAlignment="0" applyProtection="0">
      <alignment vertical="center"/>
    </xf>
    <xf numFmtId="0" fontId="81" fillId="41" borderId="0" applyNumberFormat="0" applyBorder="0" applyAlignment="0" applyProtection="0">
      <alignment vertical="center"/>
    </xf>
    <xf numFmtId="9" fontId="27" fillId="0" borderId="0" applyFont="0" applyFill="0" applyBorder="0" applyAlignment="0" applyProtection="0">
      <alignment vertical="center"/>
    </xf>
    <xf numFmtId="183" fontId="27"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00" fillId="0" borderId="28" applyNumberFormat="0" applyFill="0" applyAlignment="0" applyProtection="0">
      <alignment vertical="center"/>
    </xf>
    <xf numFmtId="184" fontId="27" fillId="0" borderId="0" applyFont="0" applyFill="0" applyBorder="0" applyAlignment="0" applyProtection="0">
      <alignment vertical="center"/>
    </xf>
    <xf numFmtId="0" fontId="96" fillId="0" borderId="26" applyNumberFormat="0" applyFill="0" applyAlignment="0" applyProtection="0">
      <alignment vertical="center"/>
    </xf>
    <xf numFmtId="185" fontId="107" fillId="0" borderId="0">
      <alignment vertical="center"/>
    </xf>
    <xf numFmtId="15" fontId="103" fillId="0" borderId="0">
      <alignment vertical="center"/>
    </xf>
    <xf numFmtId="15" fontId="103" fillId="0" borderId="0">
      <alignment vertical="center"/>
    </xf>
    <xf numFmtId="186" fontId="107" fillId="0" borderId="0">
      <alignment vertical="center"/>
    </xf>
    <xf numFmtId="0" fontId="112" fillId="0" borderId="35" applyNumberFormat="0" applyFill="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86" fillId="40" borderId="0" applyNumberFormat="0" applyBorder="0" applyAlignment="0" applyProtection="0">
      <alignment vertical="center"/>
    </xf>
    <xf numFmtId="0" fontId="80" fillId="38" borderId="0" applyNumberFormat="0" applyBorder="0" applyAlignment="0" applyProtection="0">
      <alignment vertical="center"/>
    </xf>
    <xf numFmtId="0" fontId="101" fillId="0" borderId="30" applyNumberFormat="0" applyAlignment="0" applyProtection="0">
      <alignment horizontal="left" vertical="center"/>
    </xf>
    <xf numFmtId="0" fontId="101" fillId="0" borderId="12">
      <alignment horizontal="left" vertical="center"/>
    </xf>
    <xf numFmtId="0" fontId="101" fillId="0" borderId="12">
      <alignment horizontal="left" vertical="center"/>
    </xf>
    <xf numFmtId="43" fontId="0" fillId="0" borderId="0" applyFont="0" applyFill="0" applyBorder="0" applyAlignment="0" applyProtection="0">
      <alignment vertical="center"/>
    </xf>
    <xf numFmtId="0" fontId="86" fillId="39" borderId="1" applyNumberFormat="0" applyBorder="0" applyAlignment="0" applyProtection="0">
      <alignment vertical="center"/>
    </xf>
    <xf numFmtId="43" fontId="0" fillId="0" borderId="0" applyFont="0" applyFill="0" applyBorder="0" applyAlignment="0" applyProtection="0">
      <alignment vertical="center"/>
    </xf>
    <xf numFmtId="0" fontId="86" fillId="39" borderId="1" applyNumberFormat="0" applyBorder="0" applyAlignment="0" applyProtection="0">
      <alignment vertical="center"/>
    </xf>
    <xf numFmtId="0" fontId="86" fillId="39" borderId="1" applyNumberFormat="0" applyBorder="0" applyAlignment="0" applyProtection="0">
      <alignment vertical="center"/>
    </xf>
    <xf numFmtId="0" fontId="86" fillId="39" borderId="1" applyNumberFormat="0" applyBorder="0" applyAlignment="0" applyProtection="0">
      <alignment vertical="center"/>
    </xf>
    <xf numFmtId="0" fontId="86" fillId="39" borderId="1" applyNumberFormat="0" applyBorder="0" applyAlignment="0" applyProtection="0">
      <alignment vertical="center"/>
    </xf>
    <xf numFmtId="0" fontId="86" fillId="39" borderId="1" applyNumberFormat="0" applyBorder="0" applyAlignment="0" applyProtection="0">
      <alignment vertical="center"/>
    </xf>
    <xf numFmtId="187" fontId="113" fillId="61" borderId="0">
      <alignment vertical="center"/>
    </xf>
    <xf numFmtId="187" fontId="114" fillId="62" borderId="0">
      <alignment vertical="center"/>
    </xf>
    <xf numFmtId="38" fontId="27" fillId="0" borderId="0" applyFont="0" applyFill="0" applyBorder="0" applyAlignment="0" applyProtection="0">
      <alignment vertical="center"/>
    </xf>
    <xf numFmtId="0" fontId="27" fillId="0" borderId="0">
      <alignment vertical="center"/>
    </xf>
    <xf numFmtId="40" fontId="27" fillId="0" borderId="0" applyFont="0" applyFill="0" applyBorder="0" applyAlignment="0" applyProtection="0">
      <alignment vertical="center"/>
    </xf>
    <xf numFmtId="43" fontId="0" fillId="0" borderId="0" applyFont="0" applyFill="0" applyBorder="0" applyAlignment="0" applyProtection="0">
      <alignment vertical="center"/>
    </xf>
    <xf numFmtId="177" fontId="27" fillId="0" borderId="0" applyFont="0" applyFill="0" applyBorder="0" applyAlignment="0" applyProtection="0">
      <alignment vertical="center"/>
    </xf>
    <xf numFmtId="188" fontId="27" fillId="0" borderId="0" applyFont="0" applyFill="0" applyBorder="0" applyAlignment="0" applyProtection="0">
      <alignment vertical="center"/>
    </xf>
    <xf numFmtId="1" fontId="87" fillId="0" borderId="23" applyFill="0" applyProtection="0">
      <alignment horizontal="center" vertical="center"/>
    </xf>
    <xf numFmtId="0" fontId="90" fillId="0" borderId="24" applyNumberFormat="0" applyFill="0" applyAlignment="0" applyProtection="0">
      <alignment vertical="center"/>
    </xf>
    <xf numFmtId="40" fontId="115" fillId="56" borderId="33">
      <alignment horizontal="centerContinuous" vertical="center"/>
    </xf>
    <xf numFmtId="40" fontId="115" fillId="56" borderId="33">
      <alignment horizontal="centerContinuous" vertical="center"/>
    </xf>
    <xf numFmtId="9" fontId="27" fillId="0" borderId="0" applyFont="0" applyFill="0" applyBorder="0" applyAlignment="0" applyProtection="0">
      <alignment vertical="center"/>
    </xf>
    <xf numFmtId="0" fontId="92" fillId="0" borderId="25">
      <alignment horizontal="center" vertical="center"/>
    </xf>
    <xf numFmtId="37" fontId="116" fillId="0" borderId="0">
      <alignment vertical="center"/>
    </xf>
    <xf numFmtId="0" fontId="92" fillId="0" borderId="25">
      <alignment horizontal="center" vertical="center"/>
    </xf>
    <xf numFmtId="37" fontId="116" fillId="0" borderId="0">
      <alignment vertical="center"/>
    </xf>
    <xf numFmtId="0" fontId="92" fillId="0" borderId="25">
      <alignment horizontal="center" vertical="center"/>
    </xf>
    <xf numFmtId="37" fontId="116" fillId="0" borderId="0">
      <alignment vertical="center"/>
    </xf>
    <xf numFmtId="9" fontId="27" fillId="0" borderId="0" applyFont="0" applyFill="0" applyBorder="0" applyAlignment="0" applyProtection="0">
      <alignment vertical="center"/>
    </xf>
    <xf numFmtId="0" fontId="92" fillId="0" borderId="25">
      <alignment horizontal="center" vertical="center"/>
    </xf>
    <xf numFmtId="37" fontId="116" fillId="0" borderId="0">
      <alignment vertical="center"/>
    </xf>
    <xf numFmtId="189" fontId="87" fillId="0" borderId="0">
      <alignment vertical="center"/>
    </xf>
    <xf numFmtId="9" fontId="27" fillId="0" borderId="0" applyFont="0" applyFill="0" applyBorder="0" applyAlignment="0" applyProtection="0">
      <alignment vertical="center"/>
    </xf>
    <xf numFmtId="0" fontId="94" fillId="0" borderId="0">
      <alignment vertical="center"/>
    </xf>
    <xf numFmtId="3" fontId="27" fillId="0" borderId="0" applyFont="0" applyFill="0" applyBorder="0" applyAlignment="0" applyProtection="0">
      <alignment vertical="center"/>
    </xf>
    <xf numFmtId="14" fontId="85" fillId="0" borderId="0">
      <alignment horizontal="center" vertical="center" wrapText="1"/>
      <protection locked="0"/>
    </xf>
    <xf numFmtId="0" fontId="27" fillId="0" borderId="0">
      <alignment vertical="center"/>
    </xf>
    <xf numFmtId="0" fontId="104" fillId="58" borderId="6">
      <alignment vertical="center"/>
      <protection locked="0"/>
    </xf>
    <xf numFmtId="10"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90" fontId="27" fillId="0" borderId="0" applyFont="0" applyFill="0" applyProtection="0">
      <alignment vertical="center"/>
    </xf>
    <xf numFmtId="0" fontId="27" fillId="0" borderId="0" applyNumberFormat="0" applyFont="0" applyFill="0" applyBorder="0" applyAlignment="0" applyProtection="0">
      <alignment horizontal="left" vertical="center"/>
    </xf>
    <xf numFmtId="0" fontId="87" fillId="0" borderId="7" applyNumberFormat="0" applyFill="0" applyProtection="0">
      <alignment horizontal="right" vertical="center"/>
    </xf>
    <xf numFmtId="0" fontId="92" fillId="0" borderId="25">
      <alignment horizontal="center" vertical="center"/>
    </xf>
    <xf numFmtId="15" fontId="27" fillId="0" borderId="0" applyFont="0" applyFill="0" applyBorder="0" applyAlignment="0" applyProtection="0">
      <alignment vertical="center"/>
    </xf>
    <xf numFmtId="0" fontId="87" fillId="0" borderId="7" applyNumberFormat="0" applyFill="0" applyProtection="0">
      <alignment horizontal="right" vertical="center"/>
    </xf>
    <xf numFmtId="15" fontId="27" fillId="0" borderId="0" applyFont="0" applyFill="0" applyBorder="0" applyAlignment="0" applyProtection="0">
      <alignment vertical="center"/>
    </xf>
    <xf numFmtId="4" fontId="27" fillId="0" borderId="0" applyFont="0" applyFill="0" applyBorder="0" applyAlignment="0" applyProtection="0">
      <alignment vertical="center"/>
    </xf>
    <xf numFmtId="0" fontId="87" fillId="0" borderId="7" applyNumberFormat="0" applyFill="0" applyProtection="0">
      <alignment horizontal="right" vertical="center"/>
    </xf>
    <xf numFmtId="0" fontId="27" fillId="0" borderId="0">
      <alignment vertical="center"/>
    </xf>
    <xf numFmtId="4" fontId="27" fillId="0" borderId="0" applyFont="0" applyFill="0" applyBorder="0" applyAlignment="0" applyProtection="0">
      <alignment vertical="center"/>
    </xf>
    <xf numFmtId="0" fontId="92" fillId="0" borderId="25">
      <alignment horizontal="center" vertical="center"/>
    </xf>
    <xf numFmtId="0" fontId="92" fillId="0" borderId="25">
      <alignment horizontal="center" vertical="center"/>
    </xf>
    <xf numFmtId="0" fontId="92" fillId="0" borderId="25">
      <alignment horizontal="center" vertical="center"/>
    </xf>
    <xf numFmtId="0" fontId="92" fillId="0" borderId="25">
      <alignment horizontal="center" vertical="center"/>
    </xf>
    <xf numFmtId="3" fontId="27" fillId="0" borderId="0" applyFont="0" applyFill="0" applyBorder="0" applyAlignment="0" applyProtection="0">
      <alignment vertical="center"/>
    </xf>
    <xf numFmtId="0" fontId="27" fillId="60" borderId="0" applyNumberFormat="0" applyFont="0" applyBorder="0" applyAlignment="0" applyProtection="0">
      <alignment vertical="center"/>
    </xf>
    <xf numFmtId="0" fontId="104" fillId="58" borderId="6">
      <alignment vertical="center"/>
      <protection locked="0"/>
    </xf>
    <xf numFmtId="0" fontId="117" fillId="0" borderId="0">
      <alignment vertical="center"/>
    </xf>
    <xf numFmtId="0" fontId="104" fillId="58" borderId="6">
      <alignment vertical="center"/>
      <protection locked="0"/>
    </xf>
    <xf numFmtId="0" fontId="27" fillId="0" borderId="0">
      <alignment vertical="center"/>
    </xf>
    <xf numFmtId="0" fontId="104" fillId="58" borderId="6">
      <alignment vertical="center"/>
      <protection locked="0"/>
    </xf>
    <xf numFmtId="9" fontId="27" fillId="0" borderId="0" applyFont="0" applyFill="0" applyBorder="0" applyAlignment="0" applyProtection="0">
      <alignment vertical="center"/>
    </xf>
    <xf numFmtId="43"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2" fillId="0" borderId="0" applyNumberForma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112" fillId="0" borderId="35" applyNumberFormat="0" applyFill="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96" fillId="0" borderId="26"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7" fillId="0" borderId="7" applyNumberFormat="0" applyFill="0" applyProtection="0">
      <alignment horizontal="right" vertical="center"/>
    </xf>
    <xf numFmtId="9" fontId="27" fillId="0" borderId="0" applyFont="0" applyFill="0" applyBorder="0" applyAlignment="0" applyProtection="0">
      <alignment vertical="center"/>
    </xf>
    <xf numFmtId="0" fontId="109" fillId="0" borderId="32" applyNumberFormat="0" applyFill="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118" fillId="0" borderId="36"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91" fontId="27" fillId="0" borderId="0" applyFont="0" applyFill="0" applyBorder="0" applyAlignment="0" applyProtection="0">
      <alignment vertical="center"/>
    </xf>
    <xf numFmtId="0" fontId="87" fillId="0" borderId="7" applyNumberFormat="0" applyFill="0" applyProtection="0">
      <alignment horizontal="right" vertical="center"/>
    </xf>
    <xf numFmtId="0" fontId="87" fillId="0" borderId="7" applyNumberFormat="0" applyFill="0" applyProtection="0">
      <alignment horizontal="right" vertical="center"/>
    </xf>
    <xf numFmtId="0" fontId="90" fillId="0" borderId="24" applyNumberFormat="0" applyFill="0" applyAlignment="0" applyProtection="0">
      <alignment vertical="center"/>
    </xf>
    <xf numFmtId="0" fontId="90" fillId="0" borderId="24" applyNumberFormat="0" applyFill="0" applyAlignment="0" applyProtection="0">
      <alignment vertical="center"/>
    </xf>
    <xf numFmtId="0" fontId="96" fillId="0" borderId="26" applyNumberFormat="0" applyFill="0" applyAlignment="0" applyProtection="0">
      <alignment vertical="center"/>
    </xf>
    <xf numFmtId="0" fontId="90" fillId="0" borderId="24"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84" fillId="37" borderId="0" applyNumberFormat="0" applyBorder="0" applyAlignment="0" applyProtection="0">
      <alignment vertical="center"/>
    </xf>
    <xf numFmtId="0" fontId="100" fillId="0" borderId="28"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84" fillId="37" borderId="0" applyNumberFormat="0" applyBorder="0" applyAlignment="0" applyProtection="0">
      <alignment vertical="center"/>
    </xf>
    <xf numFmtId="0" fontId="118" fillId="0" borderId="36" applyNumberFormat="0" applyFill="0" applyAlignment="0" applyProtection="0">
      <alignment vertical="center"/>
    </xf>
    <xf numFmtId="0" fontId="84" fillId="37" borderId="0" applyNumberFormat="0" applyBorder="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1" fontId="87" fillId="0" borderId="23" applyFill="0" applyProtection="0">
      <alignment horizontal="center" vertical="center"/>
    </xf>
    <xf numFmtId="0" fontId="100" fillId="0" borderId="28" applyNumberFormat="0" applyFill="0" applyAlignment="0" applyProtection="0">
      <alignment vertical="center"/>
    </xf>
    <xf numFmtId="192" fontId="0" fillId="0" borderId="0" applyFont="0" applyFill="0" applyBorder="0" applyAlignment="0" applyProtection="0">
      <alignment vertical="center"/>
    </xf>
    <xf numFmtId="0" fontId="118"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0" fillId="0" borderId="0">
      <alignment vertical="center"/>
    </xf>
    <xf numFmtId="0" fontId="102" fillId="0" borderId="0" applyNumberFormat="0" applyFill="0" applyBorder="0" applyAlignment="0" applyProtection="0">
      <alignment vertical="center"/>
    </xf>
    <xf numFmtId="0" fontId="105" fillId="50" borderId="31" applyNumberFormat="0" applyAlignment="0" applyProtection="0">
      <alignment vertical="center"/>
    </xf>
    <xf numFmtId="0" fontId="0"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20" fillId="0" borderId="7" applyNumberFormat="0" applyFill="0" applyProtection="0">
      <alignment horizontal="center" vertical="center"/>
    </xf>
    <xf numFmtId="0" fontId="120" fillId="0" borderId="7" applyNumberFormat="0" applyFill="0" applyProtection="0">
      <alignment horizontal="center" vertical="center"/>
    </xf>
    <xf numFmtId="0" fontId="120" fillId="0" borderId="7" applyNumberFormat="0" applyFill="0" applyProtection="0">
      <alignment horizontal="center" vertical="center"/>
    </xf>
    <xf numFmtId="0" fontId="120" fillId="0" borderId="7" applyNumberFormat="0" applyFill="0" applyProtection="0">
      <alignment horizontal="center" vertical="center"/>
    </xf>
    <xf numFmtId="0" fontId="91" fillId="44" borderId="0" applyNumberFormat="0" applyBorder="0" applyAlignment="0" applyProtection="0">
      <alignment vertical="center"/>
    </xf>
    <xf numFmtId="0" fontId="120" fillId="0" borderId="7" applyNumberFormat="0" applyFill="0" applyProtection="0">
      <alignment horizontal="center" vertical="center"/>
    </xf>
    <xf numFmtId="0" fontId="120" fillId="0" borderId="7" applyNumberFormat="0" applyFill="0" applyProtection="0">
      <alignment horizontal="center" vertical="center"/>
    </xf>
    <xf numFmtId="0" fontId="120" fillId="0" borderId="7" applyNumberFormat="0" applyFill="0" applyProtection="0">
      <alignment horizontal="center" vertical="center"/>
    </xf>
    <xf numFmtId="0" fontId="120" fillId="0" borderId="7" applyNumberFormat="0" applyFill="0" applyProtection="0">
      <alignment horizontal="center"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82" fillId="0" borderId="23" applyNumberFormat="0" applyFill="0" applyProtection="0">
      <alignment horizontal="center" vertical="center"/>
    </xf>
    <xf numFmtId="0" fontId="82" fillId="0" borderId="23" applyNumberFormat="0" applyFill="0" applyProtection="0">
      <alignment horizontal="center" vertical="center"/>
    </xf>
    <xf numFmtId="0" fontId="82" fillId="0" borderId="23" applyNumberFormat="0" applyFill="0" applyProtection="0">
      <alignment horizontal="center" vertical="center"/>
    </xf>
    <xf numFmtId="0" fontId="82" fillId="0" borderId="23" applyNumberFormat="0" applyFill="0" applyProtection="0">
      <alignment horizontal="center" vertical="center"/>
    </xf>
    <xf numFmtId="0" fontId="82" fillId="0" borderId="23" applyNumberFormat="0" applyFill="0" applyProtection="0">
      <alignment horizontal="center" vertical="center"/>
    </xf>
    <xf numFmtId="0" fontId="82" fillId="0" borderId="23" applyNumberFormat="0" applyFill="0" applyProtection="0">
      <alignment horizontal="center" vertical="center"/>
    </xf>
    <xf numFmtId="0" fontId="82" fillId="0" borderId="23" applyNumberFormat="0" applyFill="0" applyProtection="0">
      <alignment horizontal="center" vertical="center"/>
    </xf>
    <xf numFmtId="0" fontId="122" fillId="0" borderId="0" applyNumberFormat="0" applyFill="0" applyBorder="0" applyAlignment="0" applyProtection="0">
      <alignment vertical="center"/>
    </xf>
    <xf numFmtId="0" fontId="91" fillId="44" borderId="0" applyNumberFormat="0" applyBorder="0" applyAlignment="0" applyProtection="0">
      <alignment vertical="center"/>
    </xf>
    <xf numFmtId="0" fontId="122" fillId="0" borderId="0" applyNumberFormat="0" applyFill="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122" fillId="0" borderId="0" applyNumberFormat="0" applyFill="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122" fillId="0" borderId="0" applyNumberFormat="0" applyFill="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122" fillId="0" borderId="0" applyNumberFormat="0" applyFill="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123" fillId="51" borderId="0" applyNumberFormat="0" applyBorder="0" applyAlignment="0" applyProtection="0">
      <alignment vertical="center"/>
    </xf>
    <xf numFmtId="0" fontId="91" fillId="44" borderId="0" applyNumberFormat="0" applyBorder="0" applyAlignment="0" applyProtection="0">
      <alignment vertical="center"/>
    </xf>
    <xf numFmtId="0" fontId="91" fillId="44" borderId="0" applyNumberFormat="0" applyBorder="0" applyAlignment="0" applyProtection="0">
      <alignment vertical="center"/>
    </xf>
    <xf numFmtId="0" fontId="123" fillId="51" borderId="0" applyNumberFormat="0" applyBorder="0" applyAlignment="0" applyProtection="0">
      <alignment vertical="center"/>
    </xf>
    <xf numFmtId="0" fontId="123" fillId="51" borderId="0" applyNumberFormat="0" applyBorder="0" applyAlignment="0" applyProtection="0">
      <alignment vertical="center"/>
    </xf>
    <xf numFmtId="0" fontId="123"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123" fillId="44" borderId="0" applyNumberFormat="0" applyBorder="0" applyAlignment="0" applyProtection="0">
      <alignment vertical="center"/>
    </xf>
    <xf numFmtId="0" fontId="123" fillId="44" borderId="0" applyNumberFormat="0" applyBorder="0" applyAlignment="0" applyProtection="0">
      <alignment vertical="center"/>
    </xf>
    <xf numFmtId="0" fontId="123" fillId="44" borderId="0" applyNumberFormat="0" applyBorder="0" applyAlignment="0" applyProtection="0">
      <alignment vertical="center"/>
    </xf>
    <xf numFmtId="0" fontId="123" fillId="44" borderId="0" applyNumberFormat="0" applyBorder="0" applyAlignment="0" applyProtection="0">
      <alignment vertical="center"/>
    </xf>
    <xf numFmtId="0" fontId="0" fillId="0" borderId="0">
      <alignment vertical="center"/>
    </xf>
    <xf numFmtId="0" fontId="123" fillId="44" borderId="0" applyNumberFormat="0" applyBorder="0" applyAlignment="0" applyProtection="0">
      <alignment vertical="center"/>
    </xf>
    <xf numFmtId="0" fontId="123" fillId="44" borderId="0" applyNumberFormat="0" applyBorder="0" applyAlignment="0" applyProtection="0">
      <alignment vertical="center"/>
    </xf>
    <xf numFmtId="0" fontId="98" fillId="52" borderId="0" applyNumberFormat="0" applyBorder="0" applyAlignment="0" applyProtection="0">
      <alignment vertical="center"/>
    </xf>
    <xf numFmtId="0" fontId="123" fillId="44" borderId="0" applyNumberFormat="0" applyBorder="0" applyAlignment="0" applyProtection="0">
      <alignment vertical="center"/>
    </xf>
    <xf numFmtId="0" fontId="123" fillId="44" borderId="0" applyNumberFormat="0" applyBorder="0" applyAlignment="0" applyProtection="0">
      <alignment vertical="center"/>
    </xf>
    <xf numFmtId="0" fontId="88" fillId="44" borderId="0" applyNumberFormat="0" applyBorder="0" applyAlignment="0" applyProtection="0">
      <alignment vertical="center"/>
    </xf>
    <xf numFmtId="0" fontId="91" fillId="51" borderId="0" applyNumberFormat="0" applyBorder="0" applyAlignment="0" applyProtection="0">
      <alignment vertical="center"/>
    </xf>
    <xf numFmtId="0" fontId="103" fillId="0" borderId="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59" fillId="0" borderId="22"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24" fillId="0" borderId="37" applyNumberFormat="0" applyFill="0" applyAlignment="0" applyProtection="0">
      <alignment vertical="center"/>
    </xf>
    <xf numFmtId="0" fontId="27" fillId="0" borderId="0">
      <alignment vertical="center"/>
    </xf>
    <xf numFmtId="0" fontId="84" fillId="37" borderId="0" applyNumberFormat="0" applyBorder="0" applyAlignment="0" applyProtection="0">
      <alignment vertical="center"/>
    </xf>
    <xf numFmtId="0" fontId="27" fillId="0" borderId="0">
      <alignment vertical="center"/>
    </xf>
    <xf numFmtId="0" fontId="84" fillId="37" borderId="0" applyNumberFormat="0" applyBorder="0" applyAlignment="0" applyProtection="0">
      <alignment vertical="center"/>
    </xf>
    <xf numFmtId="0" fontId="27" fillId="0" borderId="0">
      <alignment vertical="center"/>
    </xf>
    <xf numFmtId="0" fontId="84" fillId="37" borderId="0" applyNumberFormat="0" applyBorder="0" applyAlignment="0" applyProtection="0">
      <alignment vertical="center"/>
    </xf>
    <xf numFmtId="0" fontId="27" fillId="0" borderId="0">
      <alignment vertical="center"/>
    </xf>
    <xf numFmtId="0" fontId="27" fillId="0" borderId="0">
      <alignment vertical="center"/>
    </xf>
    <xf numFmtId="0" fontId="84" fillId="37" borderId="0" applyNumberFormat="0" applyBorder="0" applyAlignment="0" applyProtection="0">
      <alignment vertical="center"/>
    </xf>
    <xf numFmtId="0" fontId="27" fillId="0" borderId="0">
      <alignment vertical="center"/>
    </xf>
    <xf numFmtId="0" fontId="27" fillId="0" borderId="0">
      <alignment vertical="center"/>
    </xf>
    <xf numFmtId="0" fontId="125" fillId="43" borderId="3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9" borderId="29" applyNumberFormat="0" applyFont="0" applyAlignment="0" applyProtection="0">
      <alignment vertical="center"/>
    </xf>
    <xf numFmtId="0" fontId="0" fillId="0" borderId="0">
      <alignment vertical="center"/>
    </xf>
    <xf numFmtId="0" fontId="27" fillId="0" borderId="0">
      <alignment vertical="center"/>
    </xf>
    <xf numFmtId="0" fontId="0" fillId="39" borderId="29" applyNumberFormat="0" applyFon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39" borderId="29" applyNumberFormat="0" applyFont="0" applyAlignment="0" applyProtection="0">
      <alignment vertical="center"/>
    </xf>
    <xf numFmtId="0" fontId="0"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0" fillId="39" borderId="29" applyNumberFormat="0" applyFont="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0" fillId="63" borderId="0" applyNumberFormat="0" applyBorder="0" applyAlignment="0" applyProtection="0">
      <alignment vertical="center"/>
    </xf>
    <xf numFmtId="0" fontId="27" fillId="0" borderId="0">
      <alignment vertical="center"/>
    </xf>
    <xf numFmtId="0" fontId="80" fillId="6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10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0" fillId="5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99" fillId="40" borderId="27"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25" fillId="43" borderId="38" applyNumberFormat="0" applyAlignment="0" applyProtection="0">
      <alignment vertical="center"/>
    </xf>
    <xf numFmtId="0" fontId="27" fillId="0" borderId="0">
      <alignment vertical="center"/>
    </xf>
    <xf numFmtId="0" fontId="27" fillId="0" borderId="0">
      <alignment vertical="center"/>
    </xf>
    <xf numFmtId="0" fontId="99" fillId="40" borderId="27" applyNumberFormat="0" applyAlignment="0" applyProtection="0">
      <alignment vertical="center"/>
    </xf>
    <xf numFmtId="0" fontId="125" fillId="43" borderId="38"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5" fillId="50" borderId="31" applyNumberFormat="0" applyAlignment="0" applyProtection="0">
      <alignment vertical="center"/>
    </xf>
    <xf numFmtId="0" fontId="0" fillId="0" borderId="0">
      <alignment vertical="center"/>
    </xf>
    <xf numFmtId="0" fontId="105" fillId="50" borderId="31" applyNumberFormat="0" applyAlignment="0" applyProtection="0">
      <alignment vertical="center"/>
    </xf>
    <xf numFmtId="0" fontId="27" fillId="0" borderId="0">
      <alignment vertical="center"/>
    </xf>
    <xf numFmtId="0" fontId="105" fillId="50" borderId="31" applyNumberFormat="0" applyAlignment="0" applyProtection="0">
      <alignment vertical="center"/>
    </xf>
    <xf numFmtId="0" fontId="27" fillId="0" borderId="0">
      <alignment vertical="center"/>
    </xf>
    <xf numFmtId="0" fontId="105" fillId="50" borderId="31" applyNumberFormat="0" applyAlignment="0" applyProtection="0">
      <alignment vertical="center"/>
    </xf>
    <xf numFmtId="0" fontId="27" fillId="0" borderId="0">
      <alignment vertical="center"/>
    </xf>
    <xf numFmtId="0" fontId="105" fillId="50" borderId="31" applyNumberFormat="0" applyAlignment="0" applyProtection="0">
      <alignment vertical="center"/>
    </xf>
    <xf numFmtId="0" fontId="27" fillId="0" borderId="0">
      <alignment vertical="center"/>
    </xf>
    <xf numFmtId="0" fontId="27" fillId="0" borderId="0">
      <alignment vertical="center"/>
    </xf>
    <xf numFmtId="0" fontId="105" fillId="50" borderId="31" applyNumberFormat="0" applyAlignment="0" applyProtection="0">
      <alignment vertical="center"/>
    </xf>
    <xf numFmtId="0" fontId="93" fillId="37"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40" borderId="27" applyNumberFormat="0" applyAlignment="0" applyProtection="0">
      <alignment vertical="center"/>
    </xf>
    <xf numFmtId="0" fontId="27" fillId="0" borderId="0">
      <alignment vertical="center"/>
    </xf>
    <xf numFmtId="0" fontId="99" fillId="40" borderId="27" applyNumberFormat="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7" fillId="0" borderId="0">
      <alignment vertical="center"/>
    </xf>
    <xf numFmtId="0" fontId="27" fillId="0" borderId="0">
      <alignment vertical="center"/>
    </xf>
    <xf numFmtId="0" fontId="27" fillId="0" borderId="0">
      <alignment vertical="center"/>
    </xf>
    <xf numFmtId="0" fontId="99" fillId="40" borderId="27" applyNumberFormat="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24" fillId="0" borderId="37" applyNumberFormat="0" applyFill="0" applyAlignment="0" applyProtection="0">
      <alignment vertical="center"/>
    </xf>
    <xf numFmtId="0" fontId="0" fillId="0" borderId="0">
      <alignment vertical="center"/>
    </xf>
    <xf numFmtId="0" fontId="0" fillId="0" borderId="0">
      <alignment vertical="center"/>
    </xf>
    <xf numFmtId="0" fontId="124"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0" borderId="37" applyNumberFormat="0" applyFill="0" applyAlignment="0" applyProtection="0">
      <alignment vertical="center"/>
    </xf>
    <xf numFmtId="0" fontId="0" fillId="0" borderId="0">
      <alignment vertical="center"/>
    </xf>
    <xf numFmtId="0" fontId="124" fillId="0" borderId="37" applyNumberFormat="0" applyFill="0" applyAlignment="0" applyProtection="0">
      <alignment vertical="center"/>
    </xf>
    <xf numFmtId="0" fontId="0" fillId="0" borderId="0">
      <alignment vertical="center"/>
    </xf>
    <xf numFmtId="0" fontId="0" fillId="0" borderId="0">
      <alignment vertical="center"/>
    </xf>
    <xf numFmtId="0" fontId="124" fillId="0" borderId="37" applyNumberFormat="0" applyFill="0" applyAlignment="0" applyProtection="0">
      <alignment vertical="center"/>
    </xf>
    <xf numFmtId="0" fontId="0" fillId="0" borderId="0">
      <alignment vertical="center"/>
    </xf>
    <xf numFmtId="0" fontId="0" fillId="0" borderId="0">
      <alignment vertical="center"/>
    </xf>
    <xf numFmtId="0" fontId="124"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97" fillId="0" borderId="1">
      <alignment horizontal="left" vertical="center"/>
    </xf>
    <xf numFmtId="0" fontId="0" fillId="39" borderId="29" applyNumberFormat="0" applyFont="0" applyAlignment="0" applyProtection="0">
      <alignment vertical="center"/>
    </xf>
    <xf numFmtId="0" fontId="97" fillId="0" borderId="1">
      <alignment horizontal="left" vertical="center"/>
    </xf>
    <xf numFmtId="0" fontId="97" fillId="0" borderId="1">
      <alignment horizontal="left" vertical="center"/>
    </xf>
    <xf numFmtId="0" fontId="0" fillId="39" borderId="29" applyNumberFormat="0" applyFont="0" applyAlignment="0" applyProtection="0">
      <alignment vertical="center"/>
    </xf>
    <xf numFmtId="0" fontId="97" fillId="0" borderId="1">
      <alignment horizontal="left" vertical="center"/>
    </xf>
    <xf numFmtId="0" fontId="97" fillId="0" borderId="1">
      <alignment horizontal="left" vertical="center"/>
    </xf>
    <xf numFmtId="0" fontId="97" fillId="0" borderId="1">
      <alignment horizontal="left" vertical="center"/>
    </xf>
    <xf numFmtId="0" fontId="97"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126" fillId="40" borderId="31" applyNumberFormat="0" applyAlignment="0" applyProtection="0">
      <alignment vertical="center"/>
    </xf>
    <xf numFmtId="0" fontId="27" fillId="0" borderId="0">
      <alignment vertical="center"/>
    </xf>
    <xf numFmtId="1" fontId="87" fillId="0" borderId="23" applyFill="0" applyProtection="0">
      <alignment horizontal="center" vertical="center"/>
    </xf>
    <xf numFmtId="0" fontId="27" fillId="0" borderId="0">
      <alignment vertical="center"/>
    </xf>
    <xf numFmtId="0" fontId="126" fillId="40" borderId="31" applyNumberFormat="0" applyAlignment="0" applyProtection="0">
      <alignment vertical="center"/>
    </xf>
    <xf numFmtId="0" fontId="27" fillId="0" borderId="0">
      <alignment vertical="center"/>
    </xf>
    <xf numFmtId="0" fontId="27" fillId="0" borderId="0">
      <alignment vertical="center"/>
    </xf>
    <xf numFmtId="0" fontId="126" fillId="40" borderId="31" applyNumberFormat="0" applyAlignment="0" applyProtection="0">
      <alignment vertical="center"/>
    </xf>
    <xf numFmtId="0" fontId="27" fillId="0" borderId="0">
      <alignment vertical="center"/>
    </xf>
    <xf numFmtId="0" fontId="7" fillId="0" borderId="0">
      <alignment vertical="center"/>
    </xf>
    <xf numFmtId="0" fontId="126" fillId="40" borderId="31" applyNumberFormat="0" applyAlignment="0" applyProtection="0">
      <alignment vertical="center"/>
    </xf>
    <xf numFmtId="0" fontId="7" fillId="0" borderId="0">
      <alignment vertical="center"/>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93" fillId="42" borderId="0" applyNumberFormat="0" applyBorder="0" applyAlignment="0" applyProtection="0">
      <alignment vertical="center"/>
    </xf>
    <xf numFmtId="0" fontId="93" fillId="42" borderId="0" applyNumberFormat="0" applyBorder="0" applyAlignment="0" applyProtection="0">
      <alignment vertical="center"/>
    </xf>
    <xf numFmtId="0" fontId="93" fillId="42" borderId="0" applyNumberFormat="0" applyBorder="0" applyAlignment="0" applyProtection="0">
      <alignment vertical="center"/>
    </xf>
    <xf numFmtId="0" fontId="93"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122" fillId="0" borderId="0" applyNumberFormat="0" applyFill="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122" fillId="0" borderId="0" applyNumberFormat="0" applyFill="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87" fillId="0" borderId="7" applyNumberFormat="0" applyFill="0" applyProtection="0">
      <alignment horizontal="lef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84" fillId="42"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131" fillId="0" borderId="0" applyNumberFormat="0" applyFill="0" applyBorder="0" applyAlignment="0" applyProtection="0">
      <alignment vertical="center"/>
    </xf>
    <xf numFmtId="0" fontId="59" fillId="0" borderId="34"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34"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131" fillId="0" borderId="0" applyNumberFormat="0" applyFill="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131" fillId="0" borderId="0" applyNumberFormat="0" applyFill="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4" fontId="0" fillId="0" borderId="0" applyFont="0" applyFill="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6" fillId="40" borderId="31"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82" fillId="0" borderId="23" applyNumberFormat="0" applyFill="0" applyProtection="0">
      <alignment horizontal="lef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24" fillId="0" borderId="37" applyNumberFormat="0" applyFill="0" applyAlignment="0" applyProtection="0">
      <alignment vertical="center"/>
    </xf>
    <xf numFmtId="0" fontId="103" fillId="0" borderId="0">
      <alignment vertical="center"/>
    </xf>
    <xf numFmtId="0" fontId="105" fillId="50" borderId="31"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8" fillId="64" borderId="0" applyNumberFormat="0" applyBorder="0" applyAlignment="0" applyProtection="0">
      <alignment vertical="center"/>
    </xf>
    <xf numFmtId="0" fontId="108" fillId="64" borderId="0" applyNumberFormat="0" applyBorder="0" applyAlignment="0" applyProtection="0">
      <alignment vertical="center"/>
    </xf>
    <xf numFmtId="0" fontId="108" fillId="59"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6" borderId="0" applyNumberFormat="0" applyBorder="0" applyAlignment="0" applyProtection="0">
      <alignment vertical="center"/>
    </xf>
    <xf numFmtId="0" fontId="80" fillId="6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38"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176" fontId="87" fillId="0" borderId="23" applyFill="0" applyProtection="0">
      <alignment horizontal="right" vertical="center"/>
    </xf>
    <xf numFmtId="0" fontId="87" fillId="0" borderId="7" applyNumberFormat="0" applyFill="0" applyProtection="0">
      <alignment horizontal="left" vertical="center"/>
    </xf>
    <xf numFmtId="0" fontId="87" fillId="0" borderId="7" applyNumberFormat="0" applyFill="0" applyProtection="0">
      <alignment horizontal="left" vertical="center"/>
    </xf>
    <xf numFmtId="0" fontId="87" fillId="0" borderId="7" applyNumberFormat="0" applyFill="0" applyProtection="0">
      <alignment horizontal="left" vertical="center"/>
    </xf>
    <xf numFmtId="0" fontId="87" fillId="0" borderId="7" applyNumberFormat="0" applyFill="0" applyProtection="0">
      <alignment horizontal="left" vertical="center"/>
    </xf>
    <xf numFmtId="0" fontId="87" fillId="0" borderId="7" applyNumberFormat="0" applyFill="0" applyProtection="0">
      <alignment horizontal="left" vertical="center"/>
    </xf>
    <xf numFmtId="0" fontId="87" fillId="0" borderId="7" applyNumberFormat="0" applyFill="0" applyProtection="0">
      <alignment horizontal="lef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99" fillId="40" borderId="27"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0" fontId="105" fillId="50" borderId="31" applyNumberFormat="0" applyAlignment="0" applyProtection="0">
      <alignment vertical="center"/>
    </xf>
    <xf numFmtId="1" fontId="87" fillId="0" borderId="23" applyFill="0" applyProtection="0">
      <alignment horizontal="center" vertical="center"/>
    </xf>
    <xf numFmtId="1" fontId="87" fillId="0" borderId="23" applyFill="0" applyProtection="0">
      <alignment horizontal="center" vertical="center"/>
    </xf>
    <xf numFmtId="1" fontId="87" fillId="0" borderId="23" applyFill="0" applyProtection="0">
      <alignment horizontal="center" vertical="center"/>
    </xf>
    <xf numFmtId="1" fontId="87" fillId="0" borderId="23" applyFill="0" applyProtection="0">
      <alignment horizontal="center" vertical="center"/>
    </xf>
    <xf numFmtId="1" fontId="87" fillId="0" borderId="23" applyFill="0" applyProtection="0">
      <alignment horizontal="center" vertical="center"/>
    </xf>
    <xf numFmtId="0" fontId="132" fillId="0" borderId="0">
      <alignment vertical="center"/>
    </xf>
    <xf numFmtId="0" fontId="94"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133" fillId="0" borderId="0">
      <alignment vertical="top"/>
      <protection locked="0"/>
    </xf>
  </cellStyleXfs>
  <cellXfs count="502">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101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224" applyFont="1" applyFill="1" applyBorder="1" applyAlignment="1">
      <alignment vertical="center"/>
    </xf>
    <xf numFmtId="0" fontId="8" fillId="0" borderId="0" xfId="224" applyFont="1" applyFill="1" applyBorder="1" applyAlignment="1">
      <alignment vertical="center"/>
    </xf>
    <xf numFmtId="0" fontId="9" fillId="0" borderId="0" xfId="224" applyFont="1" applyFill="1" applyBorder="1" applyAlignment="1">
      <alignment vertical="center"/>
    </xf>
    <xf numFmtId="0" fontId="9" fillId="0" borderId="0" xfId="0" applyFont="1" applyFill="1" applyBorder="1" applyAlignment="1">
      <alignment vertical="center"/>
    </xf>
    <xf numFmtId="0" fontId="10"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1" fillId="0"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0" fillId="0" borderId="2" xfId="897" applyFont="1" applyFill="1" applyBorder="1" applyAlignment="1">
      <alignment horizontal="center" vertical="center" wrapText="1"/>
    </xf>
    <xf numFmtId="0" fontId="9" fillId="0" borderId="3" xfId="892" applyFont="1" applyFill="1" applyBorder="1" applyAlignment="1">
      <alignment horizontal="center" vertical="center" wrapText="1"/>
    </xf>
    <xf numFmtId="49" fontId="9" fillId="0" borderId="4" xfId="892" applyNumberFormat="1" applyFont="1" applyFill="1" applyBorder="1" applyAlignment="1">
      <alignment horizontal="left" vertical="center" wrapText="1"/>
    </xf>
    <xf numFmtId="49" fontId="9" fillId="0" borderId="5" xfId="892" applyNumberFormat="1" applyFont="1" applyFill="1" applyBorder="1" applyAlignment="1">
      <alignment horizontal="left" vertical="center" wrapText="1"/>
    </xf>
    <xf numFmtId="0" fontId="0" fillId="0" borderId="6" xfId="897" applyFont="1" applyFill="1" applyBorder="1" applyAlignment="1">
      <alignment horizontal="center" vertical="center" wrapText="1"/>
    </xf>
    <xf numFmtId="0" fontId="9" fillId="0" borderId="6" xfId="892" applyFont="1" applyFill="1" applyBorder="1" applyAlignment="1">
      <alignment horizontal="center" vertical="center" wrapText="1"/>
    </xf>
    <xf numFmtId="0" fontId="0" fillId="0" borderId="7" xfId="897" applyFont="1" applyFill="1" applyBorder="1" applyAlignment="1">
      <alignment horizontal="center" vertical="center" wrapText="1"/>
    </xf>
    <xf numFmtId="0" fontId="9" fillId="0" borderId="7" xfId="892" applyFont="1" applyFill="1" applyBorder="1" applyAlignment="1">
      <alignment horizontal="center" vertical="center" wrapText="1"/>
    </xf>
    <xf numFmtId="0" fontId="9" fillId="0" borderId="2" xfId="224" applyFont="1" applyFill="1" applyBorder="1" applyAlignment="1">
      <alignment horizontal="center" vertical="center"/>
    </xf>
    <xf numFmtId="0" fontId="9" fillId="0" borderId="2" xfId="224" applyFont="1" applyFill="1" applyBorder="1" applyAlignment="1">
      <alignment horizontal="center" vertical="center" wrapText="1"/>
    </xf>
    <xf numFmtId="0" fontId="9" fillId="0" borderId="6" xfId="224" applyFont="1" applyFill="1" applyBorder="1" applyAlignment="1">
      <alignment horizontal="center" vertical="center"/>
    </xf>
    <xf numFmtId="0" fontId="9" fillId="0" borderId="6" xfId="224" applyFont="1" applyFill="1" applyBorder="1" applyAlignment="1">
      <alignment horizontal="center" vertical="center" wrapText="1"/>
    </xf>
    <xf numFmtId="0" fontId="9" fillId="0" borderId="7" xfId="224" applyFont="1" applyFill="1" applyBorder="1" applyAlignment="1">
      <alignment horizontal="center" vertical="center"/>
    </xf>
    <xf numFmtId="0" fontId="9" fillId="0" borderId="7" xfId="224" applyFont="1" applyFill="1" applyBorder="1" applyAlignment="1">
      <alignment horizontal="center" vertical="center" wrapText="1"/>
    </xf>
    <xf numFmtId="0" fontId="9" fillId="0" borderId="2" xfId="892" applyFont="1" applyFill="1" applyBorder="1" applyAlignment="1">
      <alignment horizontal="center" vertical="center" wrapText="1"/>
    </xf>
    <xf numFmtId="0" fontId="9" fillId="0" borderId="4" xfId="892" applyFont="1" applyFill="1" applyBorder="1" applyAlignment="1">
      <alignment vertical="center" wrapText="1"/>
    </xf>
    <xf numFmtId="0" fontId="9" fillId="0" borderId="5" xfId="892"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5" fontId="19" fillId="0" borderId="1" xfId="0" applyNumberFormat="1" applyFont="1" applyFill="1" applyBorder="1" applyAlignment="1">
      <alignment horizontal="right" vertical="center" wrapText="1"/>
    </xf>
    <xf numFmtId="19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6"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195" fontId="13" fillId="0" borderId="0" xfId="0" applyNumberFormat="1" applyFont="1" applyFill="1" applyBorder="1" applyAlignment="1">
      <alignment vertical="center"/>
    </xf>
    <xf numFmtId="0" fontId="2" fillId="0" borderId="0" xfId="745" applyNumberFormat="1" applyFont="1" applyFill="1" applyAlignment="1" applyProtection="1">
      <alignment horizontal="center" vertical="center" wrapText="1"/>
    </xf>
    <xf numFmtId="0" fontId="25" fillId="0" borderId="1" xfId="0" applyFont="1" applyFill="1" applyBorder="1" applyAlignment="1">
      <alignment vertical="center" wrapText="1"/>
    </xf>
    <xf numFmtId="195" fontId="26" fillId="0" borderId="1" xfId="0" applyNumberFormat="1" applyFont="1" applyFill="1" applyBorder="1" applyAlignment="1">
      <alignment horizontal="center" vertical="center" wrapText="1"/>
    </xf>
    <xf numFmtId="195" fontId="26" fillId="0" borderId="1" xfId="0" applyNumberFormat="1"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0" xfId="745" applyFill="1" applyAlignment="1"/>
    <xf numFmtId="0" fontId="27"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2" fillId="0" borderId="0" xfId="800" applyFont="1" applyFill="1" applyAlignment="1" applyProtection="1">
      <alignment horizontal="left" vertical="center"/>
    </xf>
    <xf numFmtId="196" fontId="28" fillId="0" borderId="0" xfId="800" applyNumberFormat="1" applyFont="1" applyFill="1" applyAlignment="1">
      <alignment horizontal="right" vertical="center"/>
    </xf>
    <xf numFmtId="0" fontId="28" fillId="0" borderId="0" xfId="800" applyFont="1" applyFill="1" applyAlignment="1">
      <alignment horizontal="right" vertical="center"/>
    </xf>
    <xf numFmtId="197" fontId="28" fillId="0" borderId="0" xfId="800" applyNumberFormat="1" applyFont="1" applyFill="1" applyBorder="1" applyAlignment="1" applyProtection="1">
      <alignment horizontal="right" vertical="center"/>
    </xf>
    <xf numFmtId="2" fontId="25" fillId="0" borderId="1" xfId="799" applyNumberFormat="1" applyFont="1" applyFill="1" applyBorder="1" applyAlignment="1" applyProtection="1">
      <alignment horizontal="center" vertical="center" wrapText="1"/>
    </xf>
    <xf numFmtId="198" fontId="25" fillId="0" borderId="1" xfId="1012" applyNumberFormat="1" applyFont="1" applyFill="1" applyBorder="1" applyAlignment="1">
      <alignment horizontal="center" vertical="center" wrapText="1"/>
    </xf>
    <xf numFmtId="0" fontId="27" fillId="0" borderId="0" xfId="545" applyFill="1" applyAlignment="1">
      <alignment horizontal="center" vertical="center"/>
    </xf>
    <xf numFmtId="49" fontId="25" fillId="0" borderId="1" xfId="801" applyNumberFormat="1" applyFont="1" applyFill="1" applyBorder="1" applyAlignment="1" applyProtection="1">
      <alignment horizontal="left" vertical="center"/>
    </xf>
    <xf numFmtId="199" fontId="25" fillId="0" borderId="1" xfId="932" applyNumberFormat="1" applyFont="1" applyFill="1" applyBorder="1" applyAlignment="1">
      <alignment horizontal="right" vertical="center" wrapText="1"/>
    </xf>
    <xf numFmtId="199" fontId="25" fillId="0" borderId="1" xfId="1" applyNumberFormat="1" applyFont="1" applyFill="1" applyBorder="1" applyAlignment="1" applyProtection="1">
      <alignment horizontal="right" vertical="center" wrapText="1"/>
    </xf>
    <xf numFmtId="200" fontId="25" fillId="0" borderId="1" xfId="3" applyNumberFormat="1" applyFont="1" applyFill="1" applyBorder="1" applyAlignment="1">
      <alignment horizontal="right" vertical="center" wrapText="1"/>
    </xf>
    <xf numFmtId="49" fontId="26" fillId="0" borderId="1" xfId="801" applyNumberFormat="1" applyFont="1" applyFill="1" applyBorder="1" applyAlignment="1" applyProtection="1">
      <alignment horizontal="left" vertical="center"/>
    </xf>
    <xf numFmtId="199" fontId="26" fillId="0" borderId="1" xfId="932" applyNumberFormat="1" applyFont="1" applyFill="1" applyBorder="1" applyAlignment="1">
      <alignment horizontal="right" vertical="center" wrapText="1"/>
    </xf>
    <xf numFmtId="199" fontId="26" fillId="0" borderId="1" xfId="1" applyNumberFormat="1" applyFont="1" applyFill="1" applyBorder="1" applyAlignment="1" applyProtection="1">
      <alignment vertical="center" wrapText="1"/>
    </xf>
    <xf numFmtId="200" fontId="26" fillId="0" borderId="1" xfId="833" applyNumberFormat="1" applyFont="1" applyFill="1" applyBorder="1" applyAlignment="1">
      <alignment horizontal="right" vertical="center" wrapText="1"/>
    </xf>
    <xf numFmtId="200" fontId="25" fillId="0" borderId="1" xfId="833" applyNumberFormat="1" applyFont="1" applyFill="1" applyBorder="1" applyAlignment="1">
      <alignment horizontal="right" vertical="center" wrapText="1"/>
    </xf>
    <xf numFmtId="199" fontId="26" fillId="0" borderId="1" xfId="1" applyNumberFormat="1" applyFont="1" applyFill="1" applyBorder="1" applyAlignment="1" applyProtection="1">
      <alignment horizontal="right" vertical="center" wrapText="1"/>
    </xf>
    <xf numFmtId="199" fontId="25" fillId="0" borderId="1" xfId="1" applyNumberFormat="1" applyFont="1" applyFill="1" applyBorder="1" applyAlignment="1">
      <alignment horizontal="center" vertical="center" wrapText="1"/>
    </xf>
    <xf numFmtId="201" fontId="25" fillId="0" borderId="1" xfId="1" applyNumberFormat="1" applyFont="1" applyFill="1" applyBorder="1" applyAlignment="1">
      <alignment horizontal="right" vertical="center" wrapText="1"/>
    </xf>
    <xf numFmtId="199" fontId="26" fillId="0" borderId="1" xfId="1" applyNumberFormat="1" applyFont="1" applyFill="1" applyBorder="1" applyAlignment="1">
      <alignment horizontal="center" vertical="center" wrapText="1"/>
    </xf>
    <xf numFmtId="201" fontId="26" fillId="0" borderId="1" xfId="1" applyNumberFormat="1" applyFont="1" applyFill="1" applyBorder="1" applyAlignment="1">
      <alignment horizontal="right" vertical="center" wrapText="1"/>
    </xf>
    <xf numFmtId="0" fontId="25" fillId="0" borderId="1" xfId="1" applyNumberFormat="1" applyFont="1" applyFill="1" applyBorder="1" applyAlignment="1">
      <alignment horizontal="right" vertical="center" wrapText="1"/>
    </xf>
    <xf numFmtId="0" fontId="26"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49" fontId="25" fillId="0" borderId="1" xfId="761" applyNumberFormat="1" applyFont="1" applyFill="1" applyBorder="1" applyAlignment="1" applyProtection="1">
      <alignment horizontal="distributed" vertical="center"/>
    </xf>
    <xf numFmtId="200" fontId="25" fillId="0" borderId="1" xfId="0" applyNumberFormat="1" applyFont="1" applyFill="1" applyBorder="1" applyAlignment="1">
      <alignment horizontal="right" vertical="center" wrapText="1"/>
    </xf>
    <xf numFmtId="200" fontId="26" fillId="0" borderId="1" xfId="0" applyNumberFormat="1" applyFont="1" applyFill="1" applyBorder="1" applyAlignment="1">
      <alignment horizontal="right" vertical="center" wrapText="1"/>
    </xf>
    <xf numFmtId="199" fontId="25" fillId="0" borderId="1" xfId="1" applyNumberFormat="1" applyFont="1" applyFill="1" applyBorder="1" applyAlignment="1">
      <alignment horizontal="right" vertical="center" wrapText="1"/>
    </xf>
    <xf numFmtId="49" fontId="25" fillId="0" borderId="1" xfId="761" applyNumberFormat="1" applyFont="1" applyFill="1" applyBorder="1" applyAlignment="1" applyProtection="1">
      <alignment horizontal="left" vertical="center"/>
    </xf>
    <xf numFmtId="0" fontId="25" fillId="0" borderId="0" xfId="782" applyFont="1" applyFill="1" applyAlignment="1" applyProtection="1">
      <alignment horizontal="left" vertical="center" wrapText="1"/>
    </xf>
    <xf numFmtId="199" fontId="27" fillId="0" borderId="0" xfId="745" applyNumberFormat="1" applyFill="1" applyAlignment="1">
      <alignment horizontal="right" vertical="center"/>
    </xf>
    <xf numFmtId="0" fontId="27" fillId="0" borderId="0" xfId="545" applyFill="1" applyAlignment="1"/>
    <xf numFmtId="0" fontId="27" fillId="0" borderId="0" xfId="545" applyAlignment="1"/>
    <xf numFmtId="0" fontId="2" fillId="0" borderId="0" xfId="545" applyNumberFormat="1" applyFont="1" applyFill="1" applyAlignment="1" applyProtection="1">
      <alignment horizontal="center" vertical="center" wrapText="1"/>
    </xf>
    <xf numFmtId="0" fontId="26" fillId="0" borderId="0" xfId="545" applyFont="1" applyFill="1" applyAlignment="1" applyProtection="1">
      <alignment horizontal="left" vertical="center"/>
    </xf>
    <xf numFmtId="196" fontId="26" fillId="0" borderId="0" xfId="545" applyNumberFormat="1" applyFont="1" applyFill="1" applyAlignment="1" applyProtection="1">
      <alignment horizontal="right"/>
    </xf>
    <xf numFmtId="0" fontId="29" fillId="0" borderId="0" xfId="545" applyFont="1" applyFill="1" applyAlignment="1">
      <alignment vertical="center"/>
    </xf>
    <xf numFmtId="0" fontId="26" fillId="0" borderId="0" xfId="545" applyFont="1" applyFill="1" applyAlignment="1">
      <alignment horizontal="right" vertical="center"/>
    </xf>
    <xf numFmtId="0" fontId="25" fillId="0" borderId="1" xfId="545" applyNumberFormat="1" applyFont="1" applyFill="1" applyBorder="1" applyAlignment="1" applyProtection="1">
      <alignment horizontal="center" vertical="center"/>
    </xf>
    <xf numFmtId="0" fontId="27" fillId="0" borderId="0" xfId="545" applyAlignment="1">
      <alignment horizontal="center" vertical="center"/>
    </xf>
    <xf numFmtId="49" fontId="25" fillId="0" borderId="1" xfId="345" applyNumberFormat="1" applyFont="1" applyFill="1" applyBorder="1" applyAlignment="1" applyProtection="1">
      <alignment vertical="center"/>
    </xf>
    <xf numFmtId="199" fontId="25" fillId="0" borderId="1" xfId="721" applyNumberFormat="1" applyFont="1" applyFill="1" applyBorder="1" applyAlignment="1">
      <alignment horizontal="right" vertical="center" wrapText="1"/>
    </xf>
    <xf numFmtId="49" fontId="26" fillId="0" borderId="1" xfId="345" applyNumberFormat="1" applyFont="1" applyFill="1" applyBorder="1" applyAlignment="1" applyProtection="1">
      <alignment vertical="center"/>
    </xf>
    <xf numFmtId="199" fontId="26" fillId="0" borderId="1" xfId="721" applyNumberFormat="1" applyFont="1" applyFill="1" applyBorder="1" applyAlignment="1">
      <alignment horizontal="right" vertical="center" wrapText="1"/>
    </xf>
    <xf numFmtId="200" fontId="26" fillId="0" borderId="1" xfId="3" applyNumberFormat="1" applyFont="1" applyFill="1" applyBorder="1" applyAlignment="1" applyProtection="1">
      <alignment horizontal="right" vertical="center" wrapText="1"/>
    </xf>
    <xf numFmtId="49" fontId="25" fillId="0" borderId="1" xfId="345" applyNumberFormat="1" applyFont="1" applyFill="1" applyBorder="1" applyAlignment="1" applyProtection="1">
      <alignment vertical="center" wrapText="1"/>
    </xf>
    <xf numFmtId="200" fontId="25" fillId="0" borderId="1" xfId="3" applyNumberFormat="1" applyFont="1" applyFill="1" applyBorder="1" applyAlignment="1" applyProtection="1">
      <alignment horizontal="right" vertical="center" wrapText="1"/>
    </xf>
    <xf numFmtId="199" fontId="26" fillId="0" borderId="1" xfId="1" applyNumberFormat="1" applyFont="1" applyFill="1" applyBorder="1" applyAlignment="1">
      <alignment horizontal="right" vertical="center" wrapText="1"/>
    </xf>
    <xf numFmtId="200" fontId="26" fillId="0" borderId="1" xfId="3" applyNumberFormat="1" applyFont="1" applyFill="1" applyBorder="1" applyAlignment="1">
      <alignment horizontal="right" vertical="center" wrapText="1"/>
    </xf>
    <xf numFmtId="202" fontId="27" fillId="0" borderId="1" xfId="0" applyNumberFormat="1" applyFont="1" applyFill="1" applyBorder="1" applyAlignment="1">
      <alignment horizontal="right" vertical="center"/>
    </xf>
    <xf numFmtId="200" fontId="3" fillId="0" borderId="1" xfId="3" applyNumberFormat="1" applyFont="1" applyFill="1" applyBorder="1" applyAlignment="1" applyProtection="1">
      <alignment horizontal="right" vertical="center" wrapText="1"/>
    </xf>
    <xf numFmtId="199" fontId="27" fillId="0" borderId="0" xfId="545" applyNumberFormat="1" applyFill="1" applyAlignment="1"/>
    <xf numFmtId="0" fontId="27" fillId="0" borderId="0" xfId="782" applyFill="1" applyAlignment="1"/>
    <xf numFmtId="0" fontId="30" fillId="0" borderId="0" xfId="782" applyNumberFormat="1" applyFont="1" applyFill="1" applyAlignment="1" applyProtection="1">
      <alignment horizontal="center" vertical="center" wrapText="1"/>
    </xf>
    <xf numFmtId="0" fontId="12" fillId="0" borderId="0" xfId="559" applyFont="1" applyFill="1" applyAlignment="1" applyProtection="1">
      <alignment horizontal="left" vertical="center"/>
    </xf>
    <xf numFmtId="0" fontId="28" fillId="0" borderId="0" xfId="559" applyFont="1" applyFill="1" applyAlignment="1"/>
    <xf numFmtId="203" fontId="28" fillId="0" borderId="0" xfId="559" applyNumberFormat="1" applyFont="1" applyFill="1" applyAlignment="1"/>
    <xf numFmtId="197" fontId="31" fillId="0" borderId="0" xfId="559" applyNumberFormat="1" applyFont="1" applyFill="1" applyBorder="1" applyAlignment="1" applyProtection="1">
      <alignment horizontal="right" vertical="center"/>
    </xf>
    <xf numFmtId="0" fontId="27" fillId="0" borderId="0" xfId="782" applyFill="1" applyAlignment="1">
      <alignment horizontal="center" vertical="center"/>
    </xf>
    <xf numFmtId="0" fontId="9" fillId="0" borderId="0" xfId="1011" applyFont="1" applyFill="1" applyAlignment="1">
      <alignment horizontal="center" vertical="center"/>
    </xf>
    <xf numFmtId="200" fontId="26" fillId="0" borderId="1" xfId="800" applyNumberFormat="1" applyFont="1" applyFill="1" applyBorder="1" applyAlignment="1" applyProtection="1">
      <alignment horizontal="right" vertical="center" wrapText="1"/>
    </xf>
    <xf numFmtId="49" fontId="25" fillId="0" borderId="1" xfId="801" applyNumberFormat="1" applyFont="1" applyFill="1" applyBorder="1" applyAlignment="1" applyProtection="1">
      <alignment horizontal="left" vertical="center" wrapText="1"/>
    </xf>
    <xf numFmtId="200" fontId="25" fillId="0" borderId="1" xfId="800" applyNumberFormat="1" applyFont="1" applyFill="1" applyBorder="1" applyAlignment="1" applyProtection="1">
      <alignment horizontal="right" vertical="center" wrapText="1"/>
    </xf>
    <xf numFmtId="199" fontId="31" fillId="0" borderId="1" xfId="1" applyNumberFormat="1" applyFont="1" applyFill="1" applyBorder="1" applyAlignment="1" applyProtection="1">
      <alignment vertical="center" wrapText="1"/>
    </xf>
    <xf numFmtId="49" fontId="25" fillId="0" borderId="1" xfId="761" applyNumberFormat="1" applyFont="1" applyFill="1" applyBorder="1" applyAlignment="1" applyProtection="1">
      <alignment horizontal="left" vertical="center" wrapText="1"/>
    </xf>
    <xf numFmtId="199" fontId="27" fillId="0" borderId="0" xfId="782" applyNumberFormat="1" applyFill="1" applyAlignment="1"/>
    <xf numFmtId="0" fontId="27" fillId="0" borderId="0" xfId="782" applyFill="1" applyAlignment="1">
      <alignment vertical="center"/>
    </xf>
    <xf numFmtId="0" fontId="27" fillId="0" borderId="0" xfId="782" applyAlignment="1"/>
    <xf numFmtId="0" fontId="26" fillId="0" borderId="0" xfId="782" applyFont="1" applyFill="1" applyAlignment="1" applyProtection="1">
      <alignment horizontal="left" vertical="center"/>
    </xf>
    <xf numFmtId="4" fontId="26" fillId="0" borderId="0" xfId="782" applyNumberFormat="1" applyFont="1" applyFill="1" applyAlignment="1" applyProtection="1">
      <alignment horizontal="right" vertical="center"/>
    </xf>
    <xf numFmtId="203" fontId="29" fillId="0" borderId="0" xfId="782" applyNumberFormat="1" applyFont="1" applyFill="1" applyAlignment="1">
      <alignment vertical="center"/>
    </xf>
    <xf numFmtId="0" fontId="26" fillId="0" borderId="0" xfId="782" applyFont="1" applyFill="1" applyAlignment="1">
      <alignment horizontal="right" vertical="center"/>
    </xf>
    <xf numFmtId="0" fontId="27" fillId="0" borderId="0" xfId="782" applyAlignment="1">
      <alignment vertical="center"/>
    </xf>
    <xf numFmtId="0" fontId="25" fillId="0" borderId="1" xfId="780" applyNumberFormat="1" applyFont="1" applyFill="1" applyBorder="1" applyAlignment="1" applyProtection="1">
      <alignment horizontal="center" vertical="center"/>
    </xf>
    <xf numFmtId="49" fontId="25" fillId="0" borderId="1" xfId="783" applyNumberFormat="1" applyFont="1" applyFill="1" applyBorder="1" applyAlignment="1" applyProtection="1">
      <alignment vertical="center"/>
    </xf>
    <xf numFmtId="199" fontId="25" fillId="0" borderId="1" xfId="953" applyNumberFormat="1" applyFont="1" applyFill="1" applyBorder="1" applyAlignment="1">
      <alignment horizontal="right" vertical="center" wrapText="1"/>
    </xf>
    <xf numFmtId="0" fontId="9" fillId="0" borderId="0" xfId="1011" applyFont="1">
      <alignment vertical="center"/>
    </xf>
    <xf numFmtId="49" fontId="26" fillId="0" borderId="1" xfId="783" applyNumberFormat="1" applyFont="1" applyFill="1" applyBorder="1" applyAlignment="1" applyProtection="1">
      <alignment vertical="center"/>
    </xf>
    <xf numFmtId="199" fontId="26" fillId="0" borderId="1" xfId="953" applyNumberFormat="1" applyFont="1" applyFill="1" applyBorder="1" applyAlignment="1">
      <alignment horizontal="right" vertical="center" wrapText="1"/>
    </xf>
    <xf numFmtId="199" fontId="26" fillId="0" borderId="1" xfId="953" applyNumberFormat="1" applyFont="1" applyBorder="1" applyAlignment="1">
      <alignment horizontal="right" vertical="center" wrapText="1"/>
    </xf>
    <xf numFmtId="199" fontId="26" fillId="0" borderId="1" xfId="721" applyNumberFormat="1" applyFont="1" applyBorder="1" applyAlignment="1">
      <alignment horizontal="right" vertical="center" wrapText="1"/>
    </xf>
    <xf numFmtId="49" fontId="25" fillId="0" borderId="1" xfId="761" applyNumberFormat="1" applyFont="1" applyFill="1" applyBorder="1" applyAlignment="1" applyProtection="1">
      <alignment vertical="center"/>
    </xf>
    <xf numFmtId="0" fontId="27" fillId="0" borderId="0" xfId="1012">
      <alignment vertical="center"/>
    </xf>
    <xf numFmtId="0" fontId="8" fillId="0" borderId="0" xfId="1012" applyFont="1" applyAlignment="1">
      <alignment horizontal="center" vertical="center" wrapText="1"/>
    </xf>
    <xf numFmtId="0" fontId="27" fillId="0" borderId="0" xfId="1012" applyFill="1">
      <alignment vertical="center"/>
    </xf>
    <xf numFmtId="0" fontId="1" fillId="0" borderId="0" xfId="0" applyFont="1" applyFill="1" applyAlignment="1">
      <alignment vertical="center"/>
    </xf>
    <xf numFmtId="0" fontId="32"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25" fillId="0" borderId="1" xfId="1016" applyFont="1" applyBorder="1" applyAlignment="1">
      <alignment horizontal="center" vertical="center"/>
    </xf>
    <xf numFmtId="49" fontId="25" fillId="0" borderId="1" xfId="0" applyNumberFormat="1" applyFont="1" applyFill="1" applyBorder="1" applyAlignment="1" applyProtection="1">
      <alignment vertical="center" wrapText="1"/>
    </xf>
    <xf numFmtId="199" fontId="26" fillId="0" borderId="1" xfId="1" applyNumberFormat="1" applyFont="1" applyBorder="1" applyAlignment="1">
      <alignment horizontal="right" vertical="center" wrapText="1"/>
    </xf>
    <xf numFmtId="0" fontId="11" fillId="0" borderId="1" xfId="0" applyFont="1" applyFill="1" applyBorder="1" applyAlignment="1">
      <alignment horizontal="center" vertical="center"/>
    </xf>
    <xf numFmtId="0" fontId="33" fillId="0" borderId="1" xfId="1012" applyFont="1" applyFill="1" applyBorder="1">
      <alignment vertical="center"/>
    </xf>
    <xf numFmtId="0" fontId="11" fillId="0" borderId="0" xfId="0" applyFont="1" applyFill="1" applyAlignment="1" applyProtection="1">
      <alignment horizontal="left" vertical="center" wrapText="1"/>
    </xf>
    <xf numFmtId="0" fontId="12" fillId="0" borderId="1" xfId="0" applyFont="1" applyFill="1" applyBorder="1" applyAlignment="1">
      <alignment horizontal="center" vertical="center"/>
    </xf>
    <xf numFmtId="195" fontId="0" fillId="0" borderId="0" xfId="0" applyNumberFormat="1" applyAlignment="1"/>
    <xf numFmtId="0" fontId="10" fillId="0" borderId="0" xfId="833" applyFont="1" applyFill="1" applyAlignment="1">
      <alignment horizontal="center" vertical="center" shrinkToFit="1"/>
    </xf>
    <xf numFmtId="195" fontId="10" fillId="0" borderId="0" xfId="833" applyNumberFormat="1" applyFont="1" applyFill="1" applyAlignment="1">
      <alignment horizontal="center" vertical="center" shrinkToFit="1"/>
    </xf>
    <xf numFmtId="0" fontId="12" fillId="0" borderId="0" xfId="833" applyFont="1" applyFill="1" applyAlignment="1">
      <alignment horizontal="left" vertical="center" wrapText="1"/>
    </xf>
    <xf numFmtId="195" fontId="26" fillId="0" borderId="0" xfId="1014" applyNumberFormat="1" applyFont="1" applyFill="1" applyBorder="1" applyAlignment="1">
      <alignment horizontal="right" vertical="center"/>
    </xf>
    <xf numFmtId="0" fontId="25" fillId="0" borderId="1" xfId="1014" applyFont="1" applyFill="1" applyBorder="1" applyAlignment="1">
      <alignment horizontal="center" vertical="center"/>
    </xf>
    <xf numFmtId="195" fontId="25" fillId="0" borderId="1" xfId="1012" applyNumberFormat="1" applyFont="1" applyFill="1" applyBorder="1" applyAlignment="1">
      <alignment horizontal="center" vertical="center" wrapText="1"/>
    </xf>
    <xf numFmtId="0" fontId="0" fillId="0" borderId="0" xfId="0" applyFont="1" applyAlignment="1"/>
    <xf numFmtId="199" fontId="25" fillId="0" borderId="1" xfId="1012" applyNumberFormat="1" applyFont="1" applyFill="1" applyBorder="1" applyAlignment="1">
      <alignment horizontal="right" vertical="center" wrapText="1"/>
    </xf>
    <xf numFmtId="195" fontId="25" fillId="0" borderId="1" xfId="3" applyNumberFormat="1" applyFont="1" applyFill="1" applyBorder="1" applyAlignment="1">
      <alignment horizontal="right" vertical="center" wrapText="1"/>
    </xf>
    <xf numFmtId="0" fontId="26" fillId="0" borderId="1" xfId="511" applyNumberFormat="1" applyFont="1" applyFill="1" applyBorder="1" applyAlignment="1">
      <alignment horizontal="left" vertical="center" wrapText="1"/>
    </xf>
    <xf numFmtId="199" fontId="26" fillId="0" borderId="1" xfId="1012" applyNumberFormat="1" applyFont="1" applyFill="1" applyBorder="1" applyAlignment="1">
      <alignment horizontal="right" vertical="center" wrapText="1"/>
    </xf>
    <xf numFmtId="49" fontId="26" fillId="0" borderId="1" xfId="0" applyNumberFormat="1" applyFont="1" applyFill="1" applyBorder="1" applyAlignment="1" applyProtection="1">
      <alignment vertical="center" wrapText="1"/>
    </xf>
    <xf numFmtId="0" fontId="25" fillId="0" borderId="1" xfId="1012" applyFont="1" applyFill="1" applyBorder="1" applyAlignment="1">
      <alignment horizontal="distributed" vertical="center" wrapText="1"/>
    </xf>
    <xf numFmtId="0" fontId="25" fillId="0" borderId="1" xfId="511" applyNumberFormat="1" applyFont="1" applyFill="1" applyBorder="1" applyAlignment="1">
      <alignment horizontal="left" vertical="center" wrapText="1"/>
    </xf>
    <xf numFmtId="0" fontId="26" fillId="0" borderId="1" xfId="511" applyNumberFormat="1" applyFont="1" applyFill="1" applyBorder="1" applyAlignment="1">
      <alignment horizontal="left" vertical="center" wrapText="1" indent="1"/>
    </xf>
    <xf numFmtId="199" fontId="12" fillId="0" borderId="1" xfId="0" applyNumberFormat="1" applyFont="1" applyFill="1" applyBorder="1" applyAlignment="1">
      <alignment horizontal="right" vertical="center" wrapText="1"/>
    </xf>
    <xf numFmtId="0" fontId="25" fillId="0" borderId="1" xfId="1012" applyFont="1" applyFill="1" applyBorder="1" applyAlignment="1">
      <alignment horizontal="left" vertical="center" wrapText="1"/>
    </xf>
    <xf numFmtId="199" fontId="11"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27" fillId="0" borderId="0" xfId="511" applyFill="1" applyAlignment="1"/>
    <xf numFmtId="0" fontId="34" fillId="0" borderId="0" xfId="511" applyFont="1" applyFill="1" applyAlignment="1"/>
    <xf numFmtId="195" fontId="27" fillId="0" borderId="0" xfId="511" applyNumberFormat="1" applyFill="1" applyAlignment="1"/>
    <xf numFmtId="0" fontId="35" fillId="0" borderId="0" xfId="833" applyFont="1" applyFill="1" applyAlignment="1">
      <alignment horizontal="center" vertical="center" shrinkToFit="1"/>
    </xf>
    <xf numFmtId="0" fontId="36" fillId="0" borderId="0" xfId="833" applyFont="1" applyFill="1" applyAlignment="1">
      <alignment horizontal="left" vertical="center" wrapText="1"/>
    </xf>
    <xf numFmtId="195" fontId="26" fillId="0" borderId="0" xfId="511" applyNumberFormat="1" applyFont="1" applyFill="1" applyAlignment="1">
      <alignment horizontal="right" vertical="center"/>
    </xf>
    <xf numFmtId="0" fontId="25" fillId="0" borderId="1" xfId="511" applyFont="1" applyFill="1" applyBorder="1" applyAlignment="1">
      <alignment horizontal="center" vertical="center" wrapText="1"/>
    </xf>
    <xf numFmtId="199" fontId="37" fillId="0" borderId="1" xfId="1" applyNumberFormat="1" applyFont="1" applyFill="1" applyBorder="1" applyAlignment="1">
      <alignment horizontal="right" vertical="center" wrapText="1"/>
    </xf>
    <xf numFmtId="0" fontId="9" fillId="0" borderId="0" xfId="1011" applyFont="1" applyFill="1">
      <alignment vertical="center"/>
    </xf>
    <xf numFmtId="0" fontId="31" fillId="0" borderId="1" xfId="0" applyFont="1" applyFill="1" applyBorder="1" applyAlignment="1" applyProtection="1">
      <alignment horizontal="right" vertical="center"/>
      <protection locked="0"/>
    </xf>
    <xf numFmtId="0" fontId="31" fillId="0" borderId="1" xfId="0" applyNumberFormat="1" applyFont="1" applyFill="1" applyBorder="1" applyAlignment="1" applyProtection="1">
      <alignment horizontal="right" vertical="center"/>
    </xf>
    <xf numFmtId="3" fontId="31" fillId="0" borderId="1" xfId="0" applyNumberFormat="1" applyFont="1" applyFill="1" applyBorder="1" applyAlignment="1" applyProtection="1">
      <alignment horizontal="right" vertical="center" wrapText="1"/>
      <protection locked="0"/>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99" fontId="25" fillId="0" borderId="1" xfId="833" applyNumberFormat="1" applyFont="1" applyFill="1" applyBorder="1" applyAlignment="1">
      <alignment horizontal="right" vertical="center" wrapText="1"/>
    </xf>
    <xf numFmtId="199" fontId="26" fillId="0" borderId="1" xfId="833" applyNumberFormat="1" applyFont="1" applyFill="1" applyBorder="1" applyAlignment="1">
      <alignment horizontal="right" vertical="center" wrapText="1"/>
    </xf>
    <xf numFmtId="199" fontId="26" fillId="0" borderId="1" xfId="1213" applyNumberFormat="1" applyFont="1" applyFill="1" applyBorder="1" applyAlignment="1">
      <alignment horizontal="right" vertical="center" wrapText="1"/>
    </xf>
    <xf numFmtId="199" fontId="25" fillId="0" borderId="1" xfId="1213"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9" fontId="25" fillId="0" borderId="1" xfId="0" applyNumberFormat="1" applyFont="1" applyFill="1" applyBorder="1" applyAlignment="1">
      <alignment horizontal="right" vertical="center" wrapText="1"/>
    </xf>
    <xf numFmtId="41" fontId="27" fillId="0" borderId="0" xfId="511" applyNumberFormat="1" applyFill="1" applyAlignment="1"/>
    <xf numFmtId="199" fontId="27" fillId="0" borderId="0" xfId="511" applyNumberFormat="1" applyFill="1" applyAlignment="1"/>
    <xf numFmtId="0" fontId="26" fillId="0" borderId="0" xfId="511" applyFont="1" applyFill="1" applyAlignment="1"/>
    <xf numFmtId="0" fontId="40" fillId="0" borderId="0" xfId="833" applyFont="1" applyFill="1" applyAlignment="1">
      <alignment vertical="center" shrinkToFit="1"/>
    </xf>
    <xf numFmtId="198" fontId="27" fillId="0" borderId="0" xfId="1014" applyNumberFormat="1" applyFont="1" applyFill="1" applyBorder="1" applyAlignment="1">
      <alignment vertical="center"/>
    </xf>
    <xf numFmtId="0" fontId="25" fillId="0" borderId="1" xfId="1014" applyFont="1" applyFill="1" applyBorder="1" applyAlignment="1">
      <alignment horizontal="distributed" vertical="center" wrapText="1" indent="3"/>
    </xf>
    <xf numFmtId="41" fontId="11" fillId="0" borderId="1" xfId="0" applyNumberFormat="1" applyFont="1" applyFill="1" applyBorder="1" applyAlignment="1">
      <alignment horizontal="right" vertical="center" wrapText="1"/>
    </xf>
    <xf numFmtId="41" fontId="26" fillId="0" borderId="1" xfId="1012" applyNumberFormat="1" applyFont="1" applyFill="1" applyBorder="1" applyAlignment="1">
      <alignment horizontal="right" vertical="center" wrapText="1"/>
    </xf>
    <xf numFmtId="41" fontId="25" fillId="0" borderId="1" xfId="1012" applyNumberFormat="1" applyFont="1" applyFill="1" applyBorder="1" applyAlignment="1">
      <alignment horizontal="right" vertical="center" wrapText="1"/>
    </xf>
    <xf numFmtId="0" fontId="26" fillId="0" borderId="1" xfId="738" applyNumberFormat="1" applyFont="1" applyFill="1" applyBorder="1" applyAlignment="1">
      <alignment horizontal="left" vertical="center" wrapText="1"/>
    </xf>
    <xf numFmtId="0" fontId="25" fillId="0" borderId="1" xfId="1014" applyFont="1" applyFill="1" applyBorder="1" applyAlignment="1">
      <alignment horizontal="left" vertical="center" wrapText="1"/>
    </xf>
    <xf numFmtId="0" fontId="26" fillId="0" borderId="1" xfId="738" applyNumberFormat="1" applyFont="1" applyFill="1" applyBorder="1" applyAlignment="1">
      <alignment horizontal="left" vertical="center" wrapText="1" indent="2"/>
    </xf>
    <xf numFmtId="0" fontId="26" fillId="0" borderId="1" xfId="738" applyNumberFormat="1" applyFont="1" applyFill="1" applyBorder="1" applyAlignment="1">
      <alignment horizontal="left" vertical="center" wrapText="1" indent="1"/>
    </xf>
    <xf numFmtId="0" fontId="25" fillId="0" borderId="1" xfId="738" applyNumberFormat="1" applyFont="1" applyFill="1" applyBorder="1" applyAlignment="1">
      <alignment horizontal="left" vertical="center" wrapText="1"/>
    </xf>
    <xf numFmtId="197" fontId="26" fillId="0" borderId="0" xfId="745" applyNumberFormat="1" applyFont="1" applyFill="1" applyBorder="1" applyAlignment="1" applyProtection="1">
      <alignment horizontal="left" vertical="center"/>
    </xf>
    <xf numFmtId="0" fontId="26" fillId="0" borderId="0" xfId="511" applyFont="1" applyFill="1" applyBorder="1" applyAlignment="1">
      <alignment vertical="center"/>
    </xf>
    <xf numFmtId="0" fontId="26" fillId="0" borderId="0" xfId="511" applyFont="1" applyFill="1" applyAlignment="1">
      <alignment vertical="center"/>
    </xf>
    <xf numFmtId="195" fontId="28" fillId="0" borderId="0" xfId="745" applyNumberFormat="1" applyFont="1" applyFill="1" applyBorder="1" applyAlignment="1" applyProtection="1">
      <alignment horizontal="right" vertical="center"/>
    </xf>
    <xf numFmtId="198" fontId="25" fillId="0" borderId="1" xfId="1012" applyNumberFormat="1" applyFont="1" applyBorder="1" applyAlignment="1">
      <alignment horizontal="center" vertical="center" wrapText="1"/>
    </xf>
    <xf numFmtId="195" fontId="25" fillId="0" borderId="1" xfId="1012" applyNumberFormat="1" applyFont="1" applyBorder="1" applyAlignment="1">
      <alignment horizontal="center" vertical="center" wrapText="1"/>
    </xf>
    <xf numFmtId="41" fontId="25" fillId="0" borderId="1" xfId="1213" applyNumberFormat="1" applyFont="1" applyFill="1" applyBorder="1" applyAlignment="1">
      <alignment horizontal="right" vertical="center" wrapText="1"/>
    </xf>
    <xf numFmtId="0" fontId="41" fillId="2" borderId="0" xfId="1011" applyFont="1" applyFill="1">
      <alignment vertical="center"/>
    </xf>
    <xf numFmtId="41" fontId="26" fillId="0" borderId="1" xfId="1213"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6" fillId="0" borderId="1" xfId="833"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83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761" applyFont="1" applyFill="1" applyAlignment="1">
      <alignment horizontal="center" vertical="center"/>
    </xf>
    <xf numFmtId="0" fontId="43" fillId="0" borderId="0" xfId="0" applyFont="1" applyFill="1" applyAlignment="1"/>
    <xf numFmtId="0" fontId="12" fillId="0" borderId="0" xfId="761" applyFont="1" applyFill="1" applyAlignment="1">
      <alignment horizontal="left" vertical="center"/>
    </xf>
    <xf numFmtId="0" fontId="12" fillId="0" borderId="0" xfId="0" applyFont="1" applyFill="1" applyAlignment="1">
      <alignment vertical="center"/>
    </xf>
    <xf numFmtId="0" fontId="12" fillId="0" borderId="0" xfId="761" applyFont="1" applyFill="1" applyAlignment="1">
      <alignment horizontal="right" vertical="center"/>
    </xf>
    <xf numFmtId="199" fontId="27" fillId="0" borderId="0" xfId="511"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26" fillId="0" borderId="1" xfId="0" applyNumberFormat="1" applyFont="1" applyFill="1" applyBorder="1" applyAlignment="1">
      <alignment vertical="center" wrapText="1"/>
    </xf>
    <xf numFmtId="200" fontId="26" fillId="0" borderId="1" xfId="3" applyNumberFormat="1" applyFont="1" applyFill="1" applyBorder="1" applyAlignment="1">
      <alignment vertical="center" wrapText="1"/>
    </xf>
    <xf numFmtId="0" fontId="12" fillId="0" borderId="1" xfId="0" applyFont="1" applyBorder="1" applyAlignment="1">
      <alignment horizontal="left" vertical="center" wrapText="1"/>
    </xf>
    <xf numFmtId="0" fontId="9" fillId="2" borderId="0" xfId="1011" applyFont="1" applyFill="1" applyAlignment="1">
      <alignment horizontal="center" vertical="center"/>
    </xf>
    <xf numFmtId="199" fontId="26" fillId="0" borderId="2" xfId="0" applyNumberFormat="1" applyFont="1" applyFill="1" applyBorder="1" applyAlignment="1">
      <alignment vertical="center" wrapText="1"/>
    </xf>
    <xf numFmtId="0" fontId="25" fillId="0" borderId="0" xfId="1012" applyFont="1" applyFill="1" applyBorder="1" applyAlignment="1" applyProtection="1">
      <alignment horizontal="left" vertical="center" wrapText="1"/>
    </xf>
    <xf numFmtId="0" fontId="27" fillId="0" borderId="0" xfId="1012" applyFill="1" applyProtection="1">
      <alignment vertical="center"/>
    </xf>
    <xf numFmtId="0" fontId="9" fillId="0" borderId="0" xfId="1012" applyFont="1" applyFill="1" applyProtection="1">
      <alignment vertical="center"/>
    </xf>
    <xf numFmtId="0" fontId="33" fillId="0" borderId="0" xfId="1012" applyFont="1" applyFill="1" applyAlignment="1" applyProtection="1">
      <alignment horizontal="center" vertical="center"/>
    </xf>
    <xf numFmtId="0" fontId="33" fillId="0" borderId="0" xfId="1012" applyFont="1" applyFill="1" applyProtection="1">
      <alignment vertical="center"/>
    </xf>
    <xf numFmtId="195" fontId="27" fillId="0" borderId="0" xfId="1012" applyNumberFormat="1" applyFill="1" applyProtection="1">
      <alignment vertical="center"/>
    </xf>
    <xf numFmtId="199" fontId="27" fillId="0" borderId="0" xfId="511" applyNumberFormat="1" applyFill="1" applyAlignment="1" applyProtection="1"/>
    <xf numFmtId="0" fontId="45" fillId="0" borderId="0" xfId="0" applyFont="1" applyFill="1" applyAlignment="1">
      <alignment horizontal="center" vertical="center"/>
    </xf>
    <xf numFmtId="195" fontId="45" fillId="0" borderId="0" xfId="0" applyNumberFormat="1" applyFont="1" applyFill="1" applyAlignment="1">
      <alignment horizontal="center" vertical="center"/>
    </xf>
    <xf numFmtId="0" fontId="26" fillId="0" borderId="0" xfId="1012" applyFont="1" applyFill="1" applyProtection="1">
      <alignment vertical="center"/>
    </xf>
    <xf numFmtId="195" fontId="26" fillId="0" borderId="0" xfId="1012" applyNumberFormat="1" applyFont="1" applyFill="1" applyBorder="1" applyAlignment="1" applyProtection="1">
      <alignment horizontal="right" vertical="center"/>
    </xf>
    <xf numFmtId="199" fontId="9" fillId="0" borderId="0" xfId="511" applyNumberFormat="1" applyFont="1" applyFill="1" applyAlignment="1" applyProtection="1"/>
    <xf numFmtId="198" fontId="25" fillId="0" borderId="8" xfId="1012" applyNumberFormat="1" applyFont="1" applyFill="1" applyBorder="1" applyAlignment="1" applyProtection="1">
      <alignment horizontal="center" vertical="center" wrapText="1"/>
    </xf>
    <xf numFmtId="0" fontId="25" fillId="0" borderId="1" xfId="1012" applyFont="1" applyFill="1" applyBorder="1" applyAlignment="1" applyProtection="1">
      <alignment horizontal="distributed" vertical="center" wrapText="1" indent="3"/>
    </xf>
    <xf numFmtId="198" fontId="25" fillId="0" borderId="1" xfId="1012" applyNumberFormat="1" applyFont="1" applyFill="1" applyBorder="1" applyAlignment="1" applyProtection="1">
      <alignment horizontal="center" vertical="center" wrapText="1"/>
    </xf>
    <xf numFmtId="195" fontId="25" fillId="0" borderId="1" xfId="1012" applyNumberFormat="1" applyFont="1" applyFill="1" applyBorder="1" applyAlignment="1" applyProtection="1">
      <alignment horizontal="center" vertical="center" wrapText="1"/>
    </xf>
    <xf numFmtId="0" fontId="33" fillId="0" borderId="0" xfId="1012" applyFont="1" applyFill="1" applyAlignment="1" applyProtection="1">
      <alignment horizontal="center" vertical="center" wrapText="1"/>
    </xf>
    <xf numFmtId="0" fontId="11" fillId="0" borderId="9"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protection locked="0"/>
    </xf>
    <xf numFmtId="195" fontId="25" fillId="0" borderId="1" xfId="3" applyNumberFormat="1" applyFont="1" applyFill="1" applyBorder="1" applyAlignment="1" applyProtection="1">
      <alignment horizontal="right" vertical="center" wrapText="1" shrinkToFit="1"/>
    </xf>
    <xf numFmtId="0" fontId="9" fillId="0" borderId="0" xfId="1011" applyFont="1" applyFill="1" applyProtection="1">
      <alignmen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protection locked="0"/>
    </xf>
    <xf numFmtId="0" fontId="12" fillId="0" borderId="9" xfId="0" applyFont="1" applyFill="1" applyBorder="1" applyAlignment="1" applyProtection="1">
      <alignment horizontal="left" vertical="center"/>
    </xf>
    <xf numFmtId="3" fontId="12" fillId="0" borderId="1" xfId="0" applyNumberFormat="1" applyFont="1" applyFill="1" applyBorder="1" applyAlignment="1" applyProtection="1">
      <alignment horizontal="right" vertical="center"/>
    </xf>
    <xf numFmtId="49" fontId="11" fillId="0" borderId="9" xfId="0" applyNumberFormat="1" applyFont="1" applyFill="1" applyBorder="1" applyAlignment="1" applyProtection="1">
      <alignment horizontal="left" vertical="center" wrapText="1"/>
    </xf>
    <xf numFmtId="49" fontId="12" fillId="0" borderId="9" xfId="0" applyNumberFormat="1" applyFont="1" applyFill="1" applyBorder="1" applyAlignment="1" applyProtection="1">
      <alignment horizontal="left" vertical="center" wrapText="1"/>
    </xf>
    <xf numFmtId="49" fontId="46" fillId="0" borderId="1" xfId="0" applyNumberFormat="1" applyFont="1" applyFill="1" applyBorder="1" applyAlignment="1" applyProtection="1">
      <alignment horizontal="left" vertical="center" wrapText="1"/>
    </xf>
    <xf numFmtId="49" fontId="47" fillId="0" borderId="9"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25" fillId="0" borderId="8" xfId="1012" applyNumberFormat="1" applyFont="1" applyFill="1" applyBorder="1" applyAlignment="1" applyProtection="1">
      <alignment horizontal="left" vertical="center"/>
    </xf>
    <xf numFmtId="0" fontId="25" fillId="0" borderId="1" xfId="1012"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6" fillId="0" borderId="1" xfId="1012"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xf>
    <xf numFmtId="49" fontId="26" fillId="0" borderId="8" xfId="1012" applyNumberFormat="1" applyFont="1" applyFill="1" applyBorder="1" applyAlignment="1" applyProtection="1">
      <alignment horizontal="left" vertical="center"/>
    </xf>
    <xf numFmtId="0" fontId="26" fillId="0" borderId="1" xfId="1011"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protection locked="0"/>
    </xf>
    <xf numFmtId="0" fontId="25" fillId="0" borderId="1" xfId="1011"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49" fontId="25" fillId="0" borderId="8" xfId="1012" applyNumberFormat="1" applyFont="1" applyFill="1" applyBorder="1" applyAlignment="1" applyProtection="1">
      <alignment horizontal="distributed" vertical="center" indent="1"/>
    </xf>
    <xf numFmtId="0" fontId="25" fillId="0" borderId="1" xfId="1012" applyFont="1" applyFill="1" applyBorder="1" applyAlignment="1" applyProtection="1">
      <alignment horizontal="distributed" vertical="center" wrapText="1" indent="1"/>
    </xf>
    <xf numFmtId="199" fontId="27" fillId="0" borderId="0" xfId="1012" applyNumberFormat="1" applyFill="1" applyProtection="1">
      <alignment vertical="center"/>
    </xf>
    <xf numFmtId="0" fontId="9" fillId="0" borderId="0" xfId="1012" applyFont="1" applyFill="1">
      <alignment vertical="center"/>
    </xf>
    <xf numFmtId="0" fontId="33" fillId="0" borderId="0" xfId="1012" applyFont="1" applyFill="1" applyAlignment="1">
      <alignment horizontal="center" vertical="center"/>
    </xf>
    <xf numFmtId="195" fontId="27" fillId="0" borderId="0" xfId="1012" applyNumberFormat="1" applyFill="1">
      <alignment vertical="center"/>
    </xf>
    <xf numFmtId="0" fontId="26" fillId="0" borderId="0" xfId="1012" applyFont="1" applyFill="1">
      <alignment vertical="center"/>
    </xf>
    <xf numFmtId="0" fontId="48" fillId="0" borderId="0" xfId="1012" applyFont="1" applyFill="1">
      <alignment vertical="center"/>
    </xf>
    <xf numFmtId="195" fontId="26" fillId="0" borderId="0" xfId="1012" applyNumberFormat="1" applyFont="1" applyFill="1" applyAlignment="1">
      <alignment horizontal="right" vertical="center"/>
    </xf>
    <xf numFmtId="198" fontId="25" fillId="0" borderId="8" xfId="1012" applyNumberFormat="1" applyFont="1" applyFill="1" applyBorder="1" applyAlignment="1">
      <alignment horizontal="center" vertical="center" wrapText="1"/>
    </xf>
    <xf numFmtId="0" fontId="25" fillId="0" borderId="1" xfId="1012" applyFont="1" applyFill="1" applyBorder="1" applyAlignment="1">
      <alignment horizontal="distributed" vertical="center" wrapText="1" indent="3"/>
    </xf>
    <xf numFmtId="0" fontId="49" fillId="0" borderId="0" xfId="1010" applyFont="1" applyFill="1" applyAlignment="1">
      <alignment vertical="center" wrapText="1"/>
    </xf>
    <xf numFmtId="0" fontId="12" fillId="3" borderId="9" xfId="0" applyFont="1" applyFill="1" applyBorder="1" applyAlignment="1" applyProtection="1">
      <alignment horizontal="left" vertical="center"/>
    </xf>
    <xf numFmtId="195" fontId="25" fillId="0" borderId="1" xfId="3" applyNumberFormat="1" applyFont="1" applyFill="1" applyBorder="1" applyAlignment="1" applyProtection="1">
      <alignment horizontal="right" vertical="center" wrapText="1" shrinkToFit="1"/>
      <protection locked="0"/>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200" fontId="26" fillId="0" borderId="1" xfId="3" applyNumberFormat="1" applyFont="1" applyFill="1" applyBorder="1" applyAlignment="1" applyProtection="1">
      <alignment horizontal="right" vertical="center" wrapText="1"/>
      <protection locked="0"/>
    </xf>
    <xf numFmtId="0" fontId="26" fillId="3" borderId="9" xfId="0" applyFont="1" applyFill="1" applyBorder="1" applyAlignment="1" applyProtection="1">
      <alignment vertical="center"/>
    </xf>
    <xf numFmtId="200" fontId="25" fillId="0" borderId="1" xfId="3" applyNumberFormat="1" applyFont="1" applyFill="1" applyBorder="1" applyAlignment="1" applyProtection="1">
      <alignment horizontal="right" vertical="center" wrapText="1"/>
      <protection locked="0"/>
    </xf>
    <xf numFmtId="49" fontId="47" fillId="3" borderId="9" xfId="0" applyNumberFormat="1" applyFont="1" applyFill="1" applyBorder="1" applyAlignment="1" applyProtection="1">
      <alignment horizontal="distributed" vertical="center"/>
    </xf>
    <xf numFmtId="0" fontId="25" fillId="0" borderId="8" xfId="1012" applyFont="1" applyFill="1" applyBorder="1" applyAlignment="1">
      <alignment horizontal="left" vertical="center"/>
    </xf>
    <xf numFmtId="0" fontId="25" fillId="0" borderId="1" xfId="1011" applyFont="1" applyFill="1" applyBorder="1" applyAlignment="1">
      <alignment horizontal="left" vertical="center"/>
    </xf>
    <xf numFmtId="0" fontId="26" fillId="0" borderId="8" xfId="1012" applyFont="1" applyFill="1" applyBorder="1" applyAlignment="1">
      <alignment horizontal="left" vertical="center"/>
    </xf>
    <xf numFmtId="0" fontId="26" fillId="0" borderId="1" xfId="1012" applyFont="1" applyFill="1" applyBorder="1" applyAlignment="1">
      <alignment horizontal="left" vertical="center"/>
    </xf>
    <xf numFmtId="195" fontId="26" fillId="0" borderId="1" xfId="3" applyNumberFormat="1" applyFont="1" applyFill="1" applyBorder="1" applyAlignment="1" applyProtection="1">
      <alignment horizontal="right" vertical="center" wrapText="1" shrinkToFit="1"/>
      <protection locked="0"/>
    </xf>
    <xf numFmtId="199" fontId="26" fillId="0" borderId="1" xfId="1" applyNumberFormat="1" applyFont="1" applyFill="1" applyBorder="1" applyAlignment="1" applyProtection="1">
      <alignment horizontal="right" vertical="center" wrapText="1"/>
      <protection locked="0"/>
    </xf>
    <xf numFmtId="0" fontId="26" fillId="0" borderId="8" xfId="1012" applyFont="1" applyBorder="1" applyAlignment="1">
      <alignment horizontal="left" vertical="center"/>
    </xf>
    <xf numFmtId="0" fontId="26" fillId="0" borderId="8" xfId="1012" applyFont="1" applyFill="1" applyBorder="1">
      <alignment vertical="center"/>
    </xf>
    <xf numFmtId="0" fontId="25" fillId="0" borderId="1" xfId="1012" applyFont="1" applyFill="1" applyBorder="1" applyAlignment="1">
      <alignment horizontal="distributed" vertical="center" indent="1"/>
    </xf>
    <xf numFmtId="0" fontId="1" fillId="0" borderId="0" xfId="0" applyFont="1" applyFill="1" applyBorder="1" applyAlignment="1"/>
    <xf numFmtId="0" fontId="27" fillId="0" borderId="0" xfId="1012" applyFont="1" applyFill="1" applyProtection="1">
      <alignment vertical="center"/>
    </xf>
    <xf numFmtId="0" fontId="45" fillId="0" borderId="0" xfId="0" applyFont="1" applyFill="1" applyBorder="1" applyAlignment="1">
      <alignment horizontal="center" vertical="center"/>
    </xf>
    <xf numFmtId="49" fontId="11" fillId="0" borderId="8" xfId="997" applyNumberFormat="1" applyFont="1" applyFill="1" applyBorder="1" applyAlignment="1" applyProtection="1">
      <alignment horizontal="left" vertical="center"/>
    </xf>
    <xf numFmtId="49" fontId="12" fillId="0" borderId="8" xfId="997" applyNumberFormat="1" applyFont="1" applyFill="1" applyBorder="1" applyAlignment="1" applyProtection="1">
      <alignment horizontal="left" vertical="center"/>
    </xf>
    <xf numFmtId="0" fontId="27" fillId="0" borderId="8" xfId="1012" applyFill="1" applyBorder="1" applyAlignment="1" applyProtection="1">
      <alignment horizontal="left" vertical="center"/>
    </xf>
    <xf numFmtId="3" fontId="27" fillId="0" borderId="0" xfId="1012" applyNumberFormat="1" applyFill="1" applyProtection="1">
      <alignment vertical="center"/>
    </xf>
    <xf numFmtId="0" fontId="9" fillId="0" borderId="0" xfId="1012" applyFont="1">
      <alignment vertical="center"/>
    </xf>
    <xf numFmtId="0" fontId="33" fillId="0" borderId="0" xfId="1012" applyFont="1" applyAlignment="1">
      <alignment horizontal="center" vertical="center"/>
    </xf>
    <xf numFmtId="0" fontId="33" fillId="0" borderId="0" xfId="1012" applyFont="1">
      <alignment vertical="center"/>
    </xf>
    <xf numFmtId="0" fontId="27" fillId="0" borderId="0" xfId="1012" applyFont="1">
      <alignment vertical="center"/>
    </xf>
    <xf numFmtId="195" fontId="27" fillId="0" borderId="0" xfId="1012" applyNumberFormat="1">
      <alignment vertical="center"/>
    </xf>
    <xf numFmtId="195" fontId="45" fillId="0" borderId="0" xfId="0" applyNumberFormat="1" applyFont="1" applyFill="1" applyBorder="1" applyAlignment="1">
      <alignment horizontal="center" vertical="center"/>
    </xf>
    <xf numFmtId="195" fontId="25" fillId="0" borderId="1" xfId="3" applyNumberFormat="1" applyFont="1" applyFill="1" applyBorder="1" applyAlignment="1" applyProtection="1">
      <alignment horizontal="right" vertical="center" wrapText="1"/>
      <protection locked="0"/>
    </xf>
    <xf numFmtId="195" fontId="26" fillId="0" borderId="1" xfId="3" applyNumberFormat="1" applyFont="1" applyFill="1" applyBorder="1" applyAlignment="1" applyProtection="1">
      <alignment horizontal="right" vertical="center" wrapText="1"/>
      <protection locked="0"/>
    </xf>
    <xf numFmtId="0" fontId="41" fillId="0" borderId="0" xfId="1011" applyFont="1" applyFill="1">
      <alignment vertical="center"/>
    </xf>
    <xf numFmtId="0" fontId="25" fillId="0" borderId="8" xfId="1012" applyFont="1" applyFill="1" applyBorder="1" applyAlignment="1" applyProtection="1">
      <alignment horizontal="left" vertical="center"/>
    </xf>
    <xf numFmtId="0" fontId="25" fillId="0" borderId="1" xfId="1011" applyFont="1" applyFill="1" applyBorder="1" applyAlignment="1" applyProtection="1">
      <alignment horizontal="left" vertical="center"/>
    </xf>
    <xf numFmtId="0" fontId="26" fillId="0" borderId="8" xfId="1012" applyFont="1" applyFill="1" applyBorder="1" applyAlignment="1" applyProtection="1">
      <alignment horizontal="left" vertical="center"/>
    </xf>
    <xf numFmtId="0" fontId="26" fillId="0" borderId="1" xfId="1011" applyFont="1" applyFill="1" applyBorder="1" applyAlignment="1" applyProtection="1">
      <alignment horizontal="left" vertical="center"/>
    </xf>
    <xf numFmtId="0" fontId="26" fillId="0" borderId="1" xfId="1012" applyFont="1" applyFill="1" applyBorder="1" applyAlignment="1" applyProtection="1">
      <alignment horizontal="left" vertical="center"/>
    </xf>
    <xf numFmtId="3" fontId="27" fillId="0" borderId="0" xfId="1012" applyNumberFormat="1">
      <alignment vertical="center"/>
    </xf>
    <xf numFmtId="0" fontId="1" fillId="0" borderId="0" xfId="0" applyFont="1" applyFill="1" applyBorder="1" applyAlignment="1">
      <alignment horizontal="center"/>
    </xf>
    <xf numFmtId="10" fontId="1" fillId="0" borderId="0" xfId="0" applyNumberFormat="1" applyFont="1" applyFill="1" applyBorder="1" applyAlignment="1">
      <alignment horizontal="center"/>
    </xf>
    <xf numFmtId="10" fontId="45"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50" fillId="0" borderId="10" xfId="0" applyFont="1" applyFill="1" applyBorder="1" applyAlignment="1">
      <alignment horizontal="center" vertical="center"/>
    </xf>
    <xf numFmtId="10" fontId="12" fillId="0" borderId="0" xfId="0" applyNumberFormat="1" applyFont="1" applyAlignment="1">
      <alignment horizontal="center"/>
    </xf>
    <xf numFmtId="0" fontId="25" fillId="0" borderId="2" xfId="1016" applyFont="1" applyBorder="1" applyAlignment="1">
      <alignment horizontal="center" vertical="center"/>
    </xf>
    <xf numFmtId="0" fontId="25" fillId="0" borderId="8" xfId="1016" applyFont="1" applyBorder="1" applyAlignment="1">
      <alignment horizontal="center" vertical="center"/>
    </xf>
    <xf numFmtId="10" fontId="25" fillId="0" borderId="11" xfId="1016" applyNumberFormat="1" applyFont="1" applyBorder="1" applyAlignment="1">
      <alignment horizontal="center" vertical="center"/>
    </xf>
    <xf numFmtId="0" fontId="25" fillId="0" borderId="7" xfId="1016" applyFont="1" applyBorder="1" applyAlignment="1">
      <alignment horizontal="center" vertical="center"/>
    </xf>
    <xf numFmtId="10" fontId="25" fillId="0" borderId="1" xfId="1016" applyNumberFormat="1" applyFont="1" applyBorder="1" applyAlignment="1">
      <alignment horizontal="center" vertical="center"/>
    </xf>
    <xf numFmtId="49" fontId="25" fillId="0" borderId="1" xfId="783" applyNumberFormat="1" applyFont="1" applyFill="1" applyBorder="1" applyAlignment="1" applyProtection="1">
      <alignment horizontal="center" vertical="center"/>
    </xf>
    <xf numFmtId="195" fontId="27" fillId="0" borderId="1" xfId="783" applyNumberFormat="1" applyFont="1" applyFill="1" applyBorder="1" applyAlignment="1" applyProtection="1">
      <alignment horizontal="center" vertical="center"/>
    </xf>
    <xf numFmtId="0" fontId="51" fillId="0" borderId="1" xfId="0" applyFont="1" applyFill="1" applyBorder="1" applyAlignment="1">
      <alignment horizontal="center" vertical="center"/>
    </xf>
    <xf numFmtId="10" fontId="51" fillId="0" borderId="1" xfId="0" applyNumberFormat="1" applyFont="1" applyFill="1" applyBorder="1" applyAlignment="1">
      <alignment horizontal="center" vertical="center"/>
    </xf>
    <xf numFmtId="0" fontId="52" fillId="0" borderId="0" xfId="0" applyFont="1" applyFill="1" applyBorder="1" applyAlignment="1">
      <alignment horizontal="left" vertical="top" wrapText="1"/>
    </xf>
    <xf numFmtId="0" fontId="52" fillId="0" borderId="0" xfId="0" applyFont="1" applyFill="1" applyBorder="1" applyAlignment="1">
      <alignment horizontal="center" vertical="top" wrapText="1"/>
    </xf>
    <xf numFmtId="10" fontId="52" fillId="0" borderId="0" xfId="0" applyNumberFormat="1" applyFont="1" applyFill="1" applyBorder="1" applyAlignment="1">
      <alignment horizontal="center" vertical="top" wrapText="1"/>
    </xf>
    <xf numFmtId="198" fontId="27" fillId="0" borderId="0" xfId="1012" applyNumberFormat="1">
      <alignment vertical="center"/>
    </xf>
    <xf numFmtId="0" fontId="53" fillId="0" borderId="0" xfId="913" applyFont="1" applyAlignment="1"/>
    <xf numFmtId="0" fontId="12" fillId="0" borderId="0" xfId="0" applyFont="1" applyAlignment="1">
      <alignment horizontal="right" vertical="center"/>
    </xf>
    <xf numFmtId="0" fontId="25" fillId="0" borderId="1" xfId="1016" applyFont="1" applyBorder="1" applyAlignment="1">
      <alignment horizontal="center" vertical="center" wrapText="1"/>
    </xf>
    <xf numFmtId="0" fontId="25" fillId="0" borderId="1" xfId="0" applyFont="1" applyBorder="1" applyAlignment="1">
      <alignment horizontal="left" vertical="center"/>
    </xf>
    <xf numFmtId="199" fontId="25" fillId="0" borderId="1" xfId="1" applyNumberFormat="1" applyFont="1" applyBorder="1" applyAlignment="1">
      <alignment horizontal="right" vertical="center" wrapText="1"/>
    </xf>
    <xf numFmtId="199" fontId="27" fillId="0" borderId="0" xfId="1012" applyNumberFormat="1">
      <alignment vertical="center"/>
    </xf>
    <xf numFmtId="0" fontId="54" fillId="0" borderId="0" xfId="761" applyFont="1" applyAlignment="1">
      <alignment horizontal="center" vertical="center"/>
    </xf>
    <xf numFmtId="0" fontId="0" fillId="0" borderId="0" xfId="761" applyFont="1" applyAlignment="1">
      <alignment horizontal="right"/>
    </xf>
    <xf numFmtId="198" fontId="25" fillId="0" borderId="12" xfId="1012" applyNumberFormat="1" applyFont="1" applyBorder="1" applyAlignment="1">
      <alignment horizontal="center" vertical="center" wrapText="1"/>
    </xf>
    <xf numFmtId="199" fontId="27" fillId="2" borderId="0" xfId="511"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11" fillId="0" borderId="11"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0" fontId="55" fillId="0" borderId="1" xfId="917" applyFont="1" applyFill="1" applyBorder="1" applyAlignment="1">
      <alignment horizontal="left" vertical="center" wrapText="1"/>
    </xf>
    <xf numFmtId="199" fontId="12" fillId="0" borderId="11" xfId="0" applyNumberFormat="1" applyFont="1" applyFill="1" applyBorder="1" applyAlignment="1">
      <alignment vertical="center" wrapText="1"/>
    </xf>
    <xf numFmtId="199" fontId="12" fillId="0" borderId="1" xfId="0" applyNumberFormat="1" applyFont="1" applyFill="1" applyBorder="1" applyAlignment="1">
      <alignment vertical="center" wrapText="1"/>
    </xf>
    <xf numFmtId="204" fontId="56" fillId="0" borderId="1" xfId="0" applyNumberFormat="1" applyFont="1" applyFill="1" applyBorder="1" applyAlignment="1">
      <alignment horizontal="center" vertical="center" wrapText="1"/>
    </xf>
    <xf numFmtId="204" fontId="56" fillId="0" borderId="8" xfId="0" applyNumberFormat="1" applyFont="1" applyFill="1" applyBorder="1" applyAlignment="1">
      <alignment horizontal="left" vertical="center" wrapText="1"/>
    </xf>
    <xf numFmtId="204" fontId="56" fillId="0" borderId="11" xfId="0" applyNumberFormat="1" applyFont="1" applyFill="1" applyBorder="1" applyAlignment="1">
      <alignment horizontal="left" vertical="center" wrapText="1"/>
    </xf>
    <xf numFmtId="0" fontId="57" fillId="0" borderId="0" xfId="0" applyFont="1" applyAlignment="1"/>
    <xf numFmtId="0" fontId="10" fillId="0" borderId="0" xfId="761" applyFont="1" applyFill="1" applyBorder="1" applyAlignment="1">
      <alignment horizontal="center" vertical="center"/>
    </xf>
    <xf numFmtId="0" fontId="12" fillId="0" borderId="0" xfId="761" applyFont="1" applyBorder="1" applyAlignment="1">
      <alignment horizontal="left" vertical="center"/>
    </xf>
    <xf numFmtId="0" fontId="12" fillId="0" borderId="0" xfId="761" applyFont="1" applyBorder="1" applyAlignment="1">
      <alignment horizontal="right" vertical="center"/>
    </xf>
    <xf numFmtId="0" fontId="25" fillId="0" borderId="1" xfId="0" applyFont="1" applyBorder="1" applyAlignment="1">
      <alignment horizontal="center" vertical="center" wrapText="1"/>
    </xf>
    <xf numFmtId="195" fontId="11" fillId="0" borderId="1" xfId="762" applyNumberFormat="1" applyFont="1" applyFill="1" applyBorder="1" applyAlignment="1">
      <alignment horizontal="left" vertical="center"/>
    </xf>
    <xf numFmtId="199" fontId="11" fillId="0" borderId="1" xfId="762" applyNumberFormat="1" applyFont="1" applyFill="1" applyBorder="1" applyAlignment="1">
      <alignment horizontal="right" vertical="center" wrapText="1"/>
    </xf>
    <xf numFmtId="195" fontId="12" fillId="0" borderId="1" xfId="762" applyNumberFormat="1" applyFont="1" applyFill="1" applyBorder="1" applyAlignment="1">
      <alignment horizontal="left" vertical="center"/>
    </xf>
    <xf numFmtId="199" fontId="12" fillId="0" borderId="1" xfId="762" applyNumberFormat="1" applyFont="1" applyFill="1" applyBorder="1" applyAlignment="1">
      <alignment horizontal="right" vertical="center" wrapText="1"/>
    </xf>
    <xf numFmtId="199" fontId="12" fillId="0" borderId="1" xfId="0" applyNumberFormat="1" applyFont="1" applyBorder="1" applyAlignment="1">
      <alignment horizontal="right" vertical="center" wrapText="1"/>
    </xf>
    <xf numFmtId="0" fontId="11" fillId="0" borderId="1" xfId="762" applyFont="1" applyFill="1" applyBorder="1" applyAlignment="1">
      <alignment horizontal="center" vertical="center"/>
    </xf>
    <xf numFmtId="0" fontId="0" fillId="0" borderId="0" xfId="0" applyAlignment="1" applyProtection="1"/>
    <xf numFmtId="0" fontId="24" fillId="0" borderId="0" xfId="1012" applyFont="1">
      <alignment vertical="center"/>
    </xf>
    <xf numFmtId="0" fontId="2" fillId="0" borderId="0" xfId="1012" applyFont="1" applyFill="1" applyAlignment="1" applyProtection="1">
      <alignment horizontal="center" vertical="center"/>
    </xf>
    <xf numFmtId="195" fontId="2" fillId="0" borderId="0" xfId="1012" applyNumberFormat="1" applyFont="1" applyFill="1" applyAlignment="1" applyProtection="1">
      <alignment horizontal="center" vertical="center"/>
    </xf>
    <xf numFmtId="0" fontId="0" fillId="0" borderId="0" xfId="0" applyFill="1" applyAlignment="1" applyProtection="1"/>
    <xf numFmtId="0" fontId="9" fillId="2" borderId="0" xfId="1012" applyFont="1" applyFill="1">
      <alignment vertical="center"/>
    </xf>
    <xf numFmtId="0" fontId="12" fillId="0" borderId="0" xfId="1012" applyFont="1">
      <alignment vertical="center"/>
    </xf>
    <xf numFmtId="0" fontId="48" fillId="2" borderId="0" xfId="1012" applyFont="1" applyFill="1">
      <alignment vertical="center"/>
    </xf>
    <xf numFmtId="198" fontId="26" fillId="2" borderId="0" xfId="1012" applyNumberFormat="1" applyFont="1" applyFill="1" applyBorder="1" applyAlignment="1">
      <alignment horizontal="right" vertical="center"/>
    </xf>
    <xf numFmtId="195" fontId="26" fillId="2" borderId="0" xfId="1012" applyNumberFormat="1" applyFont="1" applyFill="1" applyBorder="1" applyAlignment="1">
      <alignment horizontal="right" vertical="center"/>
    </xf>
    <xf numFmtId="198" fontId="25" fillId="2" borderId="1" xfId="1012" applyNumberFormat="1" applyFont="1" applyFill="1" applyBorder="1" applyAlignment="1">
      <alignment horizontal="center" vertical="center" wrapText="1"/>
    </xf>
    <xf numFmtId="0" fontId="25" fillId="2" borderId="1" xfId="1012" applyFont="1" applyFill="1" applyBorder="1" applyAlignment="1">
      <alignment horizontal="distributed" vertical="center" wrapText="1" indent="3"/>
    </xf>
    <xf numFmtId="195" fontId="25" fillId="2" borderId="1" xfId="1012" applyNumberFormat="1" applyFont="1" applyFill="1" applyBorder="1" applyAlignment="1">
      <alignment horizontal="center" vertical="center" wrapText="1"/>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27" fillId="0" borderId="1" xfId="1012" applyBorder="1">
      <alignment vertical="center"/>
    </xf>
    <xf numFmtId="0" fontId="26"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199" fontId="25" fillId="0" borderId="1" xfId="1" applyNumberFormat="1" applyFont="1" applyFill="1" applyBorder="1" applyAlignment="1" applyProtection="1">
      <alignment horizontal="right" vertical="center" wrapText="1"/>
      <protection locked="0"/>
    </xf>
    <xf numFmtId="49" fontId="11" fillId="3" borderId="1" xfId="0" applyNumberFormat="1" applyFont="1" applyFill="1" applyBorder="1" applyAlignment="1" applyProtection="1">
      <alignment horizontal="left" vertical="center" wrapText="1"/>
    </xf>
    <xf numFmtId="0" fontId="58"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199" fontId="25" fillId="0" borderId="1" xfId="1"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199" fontId="25" fillId="0" borderId="1" xfId="1"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5" fillId="2" borderId="1" xfId="1024" applyNumberFormat="1" applyFont="1" applyFill="1" applyBorder="1" applyAlignment="1" applyProtection="1">
      <alignment horizontal="left" vertical="center"/>
    </xf>
    <xf numFmtId="0" fontId="25" fillId="0" borderId="1" xfId="1012" applyFont="1" applyFill="1" applyBorder="1" applyAlignment="1">
      <alignment horizontal="center" vertical="center" wrapText="1"/>
    </xf>
    <xf numFmtId="0" fontId="25" fillId="0" borderId="0" xfId="1012" applyFont="1" applyFill="1" applyAlignment="1">
      <alignment horizontal="center" vertical="center" wrapText="1"/>
    </xf>
    <xf numFmtId="0" fontId="59" fillId="0" borderId="0" xfId="0" applyFont="1" applyFill="1" applyAlignment="1"/>
    <xf numFmtId="0" fontId="27" fillId="0" borderId="0" xfId="1011" applyFill="1">
      <alignment vertical="center"/>
    </xf>
    <xf numFmtId="0" fontId="26" fillId="0" borderId="0" xfId="1012" applyFont="1" applyFill="1" applyAlignment="1">
      <alignment horizontal="left" vertical="center"/>
    </xf>
    <xf numFmtId="195" fontId="26" fillId="0" borderId="0" xfId="1012" applyNumberFormat="1" applyFont="1" applyFill="1" applyBorder="1" applyAlignment="1">
      <alignment horizontal="right" vertical="center"/>
    </xf>
    <xf numFmtId="198" fontId="25" fillId="0" borderId="8" xfId="1012" applyNumberFormat="1" applyFont="1" applyFill="1" applyBorder="1" applyAlignment="1">
      <alignment vertical="center" wrapText="1"/>
    </xf>
    <xf numFmtId="0" fontId="25" fillId="0" borderId="8" xfId="1012" applyNumberFormat="1" applyFont="1" applyFill="1" applyBorder="1" applyAlignment="1">
      <alignment horizontal="left" vertical="center"/>
    </xf>
    <xf numFmtId="0" fontId="25" fillId="0" borderId="1" xfId="1012" applyNumberFormat="1" applyFont="1" applyFill="1" applyBorder="1" applyAlignment="1">
      <alignment vertical="center" wrapText="1"/>
    </xf>
    <xf numFmtId="0" fontId="26" fillId="0" borderId="1" xfId="1012" applyFont="1" applyFill="1" applyBorder="1" applyAlignment="1">
      <alignment horizontal="left" vertical="center" wrapText="1"/>
    </xf>
    <xf numFmtId="0" fontId="26" fillId="0" borderId="8" xfId="1012" applyFont="1" applyFill="1" applyBorder="1" applyAlignment="1">
      <alignment horizontal="left" vertical="top" wrapText="1"/>
    </xf>
    <xf numFmtId="0" fontId="26" fillId="0" borderId="1" xfId="1012" applyNumberFormat="1" applyFont="1" applyFill="1" applyBorder="1" applyAlignment="1">
      <alignment vertical="center" wrapText="1"/>
    </xf>
    <xf numFmtId="0" fontId="25" fillId="0" borderId="8" xfId="1012"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8" xfId="1012" applyNumberFormat="1" applyFont="1" applyFill="1" applyBorder="1" applyAlignment="1" applyProtection="1">
      <alignment horizontal="left" vertical="center"/>
    </xf>
    <xf numFmtId="0" fontId="25" fillId="0" borderId="1" xfId="1012" applyNumberFormat="1" applyFont="1" applyFill="1" applyBorder="1" applyAlignment="1" applyProtection="1">
      <alignment vertical="center" wrapText="1"/>
    </xf>
    <xf numFmtId="0" fontId="26" fillId="0" borderId="8" xfId="1011" applyFont="1" applyFill="1" applyBorder="1" applyAlignment="1" applyProtection="1">
      <alignment horizontal="left" vertical="center"/>
    </xf>
    <xf numFmtId="0" fontId="41" fillId="0" borderId="8" xfId="1012" applyFont="1" applyFill="1" applyBorder="1" applyAlignment="1">
      <alignment horizontal="distributed" vertical="center"/>
    </xf>
    <xf numFmtId="0" fontId="25" fillId="0" borderId="1" xfId="1012" applyFont="1" applyFill="1" applyBorder="1" applyAlignment="1">
      <alignment horizontal="distributed" vertical="center" wrapText="1" indent="2"/>
    </xf>
    <xf numFmtId="199" fontId="27" fillId="0" borderId="0" xfId="1012" applyNumberFormat="1" applyFill="1">
      <alignment vertical="center"/>
    </xf>
    <xf numFmtId="0" fontId="27" fillId="0" borderId="0" xfId="1011" applyFont="1" applyFill="1">
      <alignment vertical="center"/>
    </xf>
    <xf numFmtId="0" fontId="0" fillId="0" borderId="0" xfId="1012" applyFont="1" applyFill="1">
      <alignment vertical="center"/>
    </xf>
    <xf numFmtId="198" fontId="25" fillId="0" borderId="13" xfId="1012" applyNumberFormat="1" applyFont="1" applyFill="1" applyBorder="1" applyAlignment="1">
      <alignment horizontal="center" vertical="center" wrapText="1"/>
    </xf>
    <xf numFmtId="199" fontId="26" fillId="0" borderId="1" xfId="1022" applyNumberFormat="1" applyFont="1" applyFill="1" applyBorder="1" applyAlignment="1" applyProtection="1">
      <alignment vertical="center" wrapText="1"/>
    </xf>
    <xf numFmtId="195" fontId="26" fillId="0" borderId="1" xfId="3" applyNumberFormat="1" applyFont="1" applyFill="1" applyBorder="1" applyAlignment="1" applyProtection="1">
      <alignment vertical="center" wrapText="1"/>
      <protection locked="0"/>
    </xf>
    <xf numFmtId="49" fontId="26" fillId="0" borderId="1" xfId="1022" applyNumberFormat="1" applyFont="1" applyFill="1" applyBorder="1" applyAlignment="1" applyProtection="1">
      <alignment horizontal="left" vertical="center" wrapText="1"/>
    </xf>
    <xf numFmtId="0" fontId="25" fillId="0" borderId="1" xfId="1012" applyFont="1" applyFill="1" applyBorder="1" applyAlignment="1">
      <alignment vertical="center" wrapText="1"/>
    </xf>
    <xf numFmtId="0" fontId="26" fillId="0" borderId="8" xfId="1012" applyNumberFormat="1" applyFont="1" applyFill="1" applyBorder="1" applyAlignment="1">
      <alignment horizontal="left" vertical="center"/>
    </xf>
    <xf numFmtId="0" fontId="26" fillId="0" borderId="1" xfId="1012" applyNumberFormat="1" applyFont="1" applyFill="1" applyBorder="1" applyAlignment="1">
      <alignment horizontal="left" vertical="center" wrapText="1"/>
    </xf>
    <xf numFmtId="0" fontId="26" fillId="0" borderId="8" xfId="1011" applyFont="1" applyFill="1" applyBorder="1" applyAlignment="1">
      <alignment horizontal="left" vertical="center"/>
    </xf>
    <xf numFmtId="0" fontId="60" fillId="0" borderId="0" xfId="1012" applyFont="1" applyFill="1">
      <alignment vertical="center"/>
    </xf>
    <xf numFmtId="3" fontId="27" fillId="0" borderId="0" xfId="1012" applyNumberFormat="1" applyFill="1">
      <alignment vertical="center"/>
    </xf>
    <xf numFmtId="0" fontId="25" fillId="2" borderId="0" xfId="1012" applyFont="1" applyFill="1" applyAlignment="1" applyProtection="1">
      <alignment horizontal="center" vertical="center" wrapText="1"/>
    </xf>
    <xf numFmtId="0" fontId="26" fillId="2" borderId="0" xfId="1012" applyFont="1" applyFill="1" applyProtection="1">
      <alignment vertical="center"/>
    </xf>
    <xf numFmtId="0" fontId="59" fillId="0" borderId="0" xfId="0" applyFont="1" applyAlignment="1" applyProtection="1"/>
    <xf numFmtId="0" fontId="27" fillId="2" borderId="0" xfId="1011" applyFill="1" applyProtection="1">
      <alignment vertical="center"/>
    </xf>
    <xf numFmtId="0" fontId="27" fillId="2" borderId="0" xfId="1012" applyFill="1" applyProtection="1">
      <alignment vertical="center"/>
    </xf>
    <xf numFmtId="195" fontId="27" fillId="2" borderId="0" xfId="1012" applyNumberFormat="1" applyFill="1" applyProtection="1">
      <alignment vertical="center"/>
    </xf>
    <xf numFmtId="0" fontId="26" fillId="0" borderId="0" xfId="1012" applyFont="1" applyFill="1" applyAlignment="1" applyProtection="1">
      <alignment horizontal="left" vertical="center"/>
    </xf>
    <xf numFmtId="0" fontId="48" fillId="0" borderId="0" xfId="1012" applyFont="1" applyFill="1" applyProtection="1">
      <alignment vertical="center"/>
    </xf>
    <xf numFmtId="0" fontId="25" fillId="0" borderId="1" xfId="1012" applyFont="1" applyFill="1" applyBorder="1" applyAlignment="1" applyProtection="1">
      <alignment horizontal="center" vertical="center" wrapText="1"/>
    </xf>
    <xf numFmtId="0" fontId="26" fillId="0" borderId="8" xfId="1012" applyFont="1" applyFill="1" applyBorder="1" applyAlignment="1" applyProtection="1">
      <alignment horizontal="left" vertical="top" wrapText="1"/>
    </xf>
    <xf numFmtId="0" fontId="26" fillId="0" borderId="1" xfId="1012" applyNumberFormat="1" applyFont="1" applyFill="1" applyBorder="1" applyAlignment="1" applyProtection="1">
      <alignment vertical="center" wrapText="1"/>
    </xf>
    <xf numFmtId="0" fontId="25" fillId="0" borderId="8" xfId="1012" applyFont="1" applyFill="1" applyBorder="1" applyAlignment="1" applyProtection="1">
      <alignment horizontal="distributed" vertical="center"/>
    </xf>
    <xf numFmtId="0" fontId="41" fillId="0" borderId="8" xfId="1012" applyFont="1" applyFill="1" applyBorder="1" applyAlignment="1" applyProtection="1">
      <alignment horizontal="distributed" vertical="center"/>
    </xf>
    <xf numFmtId="0" fontId="25" fillId="0" borderId="1" xfId="1012" applyNumberFormat="1" applyFont="1" applyFill="1" applyBorder="1" applyAlignment="1" applyProtection="1">
      <alignment horizontal="distributed" vertical="center"/>
    </xf>
    <xf numFmtId="3" fontId="27" fillId="2" borderId="0" xfId="1012" applyNumberFormat="1" applyFill="1" applyProtection="1">
      <alignment vertical="center"/>
    </xf>
    <xf numFmtId="0" fontId="26" fillId="0" borderId="8" xfId="1012" applyFont="1" applyFill="1" applyBorder="1" applyAlignment="1" applyProtection="1" quotePrefix="1">
      <alignment horizontal="left" vertical="center"/>
    </xf>
    <xf numFmtId="0" fontId="26" fillId="0" borderId="8" xfId="1012"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2"/>
  <sheetViews>
    <sheetView showGridLines="0" showZeros="0" view="pageBreakPreview" zoomScaleNormal="90" workbookViewId="0">
      <pane ySplit="3" topLeftCell="A28" activePane="bottomLeft" state="frozen"/>
      <selection/>
      <selection pane="bottomLeft" activeCell="J27" sqref="J27"/>
    </sheetView>
  </sheetViews>
  <sheetFormatPr defaultColWidth="9" defaultRowHeight="14.25" outlineLevelCol="4"/>
  <cols>
    <col min="1" max="1" width="17.6333333333333" style="491" customWidth="1"/>
    <col min="2" max="2" width="50.75" style="491" customWidth="1"/>
    <col min="3" max="4" width="20.6333333333333" style="491" customWidth="1"/>
    <col min="5" max="5" width="20.6333333333333" style="492" customWidth="1"/>
    <col min="6" max="16384" width="9" style="419"/>
  </cols>
  <sheetData>
    <row r="1" ht="45" customHeight="1" spans="1:5">
      <c r="A1" s="421"/>
      <c r="B1" s="421" t="s">
        <v>0</v>
      </c>
      <c r="C1" s="421"/>
      <c r="D1" s="421"/>
      <c r="E1" s="422"/>
    </row>
    <row r="2" ht="18.95" customHeight="1" spans="1:5">
      <c r="A2" s="278"/>
      <c r="B2" s="493"/>
      <c r="C2" s="494"/>
      <c r="D2" s="278"/>
      <c r="E2" s="287" t="s">
        <v>1</v>
      </c>
    </row>
    <row r="3" s="487" customFormat="1" ht="45" customHeight="1" spans="1:5">
      <c r="A3" s="289" t="s">
        <v>2</v>
      </c>
      <c r="B3" s="495" t="s">
        <v>3</v>
      </c>
      <c r="C3" s="291" t="s">
        <v>4</v>
      </c>
      <c r="D3" s="291" t="s">
        <v>5</v>
      </c>
      <c r="E3" s="292" t="s">
        <v>6</v>
      </c>
    </row>
    <row r="4" ht="33" customHeight="1" spans="1:5">
      <c r="A4" s="469" t="s">
        <v>7</v>
      </c>
      <c r="B4" s="470" t="s">
        <v>8</v>
      </c>
      <c r="C4" s="318">
        <f>SUM(C5:C19)</f>
        <v>141287</v>
      </c>
      <c r="D4" s="318">
        <f>SUM(D5:D19)</f>
        <v>143082</v>
      </c>
      <c r="E4" s="361">
        <f>IFERROR((D4/C4-1)*100,"")</f>
        <v>1.27</v>
      </c>
    </row>
    <row r="5" ht="33" customHeight="1" spans="1:5">
      <c r="A5" s="366" t="s">
        <v>9</v>
      </c>
      <c r="B5" s="312" t="s">
        <v>10</v>
      </c>
      <c r="C5" s="316">
        <v>49045</v>
      </c>
      <c r="D5" s="316">
        <v>49700</v>
      </c>
      <c r="E5" s="361">
        <f t="shared" ref="E5:E19" si="0">IFERROR((D5/C5-1)*100,"")</f>
        <v>1.34</v>
      </c>
    </row>
    <row r="6" ht="33" customHeight="1" spans="1:5">
      <c r="A6" s="366" t="s">
        <v>11</v>
      </c>
      <c r="B6" s="312" t="s">
        <v>12</v>
      </c>
      <c r="C6" s="316">
        <v>10695</v>
      </c>
      <c r="D6" s="316">
        <v>10700</v>
      </c>
      <c r="E6" s="361">
        <f t="shared" si="0"/>
        <v>0.05</v>
      </c>
    </row>
    <row r="7" ht="33" customHeight="1" spans="1:5">
      <c r="A7" s="366" t="s">
        <v>13</v>
      </c>
      <c r="B7" s="312" t="s">
        <v>14</v>
      </c>
      <c r="C7" s="316">
        <v>1304</v>
      </c>
      <c r="D7" s="316">
        <v>1235</v>
      </c>
      <c r="E7" s="361">
        <f t="shared" si="0"/>
        <v>-5.29</v>
      </c>
    </row>
    <row r="8" ht="33" customHeight="1" spans="1:5">
      <c r="A8" s="366" t="s">
        <v>15</v>
      </c>
      <c r="B8" s="312" t="s">
        <v>16</v>
      </c>
      <c r="C8" s="316">
        <v>23596</v>
      </c>
      <c r="D8" s="316">
        <v>23415</v>
      </c>
      <c r="E8" s="361">
        <f t="shared" si="0"/>
        <v>-0.77</v>
      </c>
    </row>
    <row r="9" ht="33" customHeight="1" spans="1:5">
      <c r="A9" s="366" t="s">
        <v>17</v>
      </c>
      <c r="B9" s="312" t="s">
        <v>18</v>
      </c>
      <c r="C9" s="316">
        <v>5594</v>
      </c>
      <c r="D9" s="316">
        <v>5635</v>
      </c>
      <c r="E9" s="361">
        <f t="shared" si="0"/>
        <v>0.73</v>
      </c>
    </row>
    <row r="10" ht="33" customHeight="1" spans="1:5">
      <c r="A10" s="366" t="s">
        <v>19</v>
      </c>
      <c r="B10" s="312" t="s">
        <v>20</v>
      </c>
      <c r="C10" s="316">
        <v>7972</v>
      </c>
      <c r="D10" s="316">
        <v>7955</v>
      </c>
      <c r="E10" s="361">
        <f t="shared" si="0"/>
        <v>-0.21</v>
      </c>
    </row>
    <row r="11" ht="33" customHeight="1" spans="1:5">
      <c r="A11" s="366" t="s">
        <v>21</v>
      </c>
      <c r="B11" s="312" t="s">
        <v>22</v>
      </c>
      <c r="C11" s="316">
        <v>2825</v>
      </c>
      <c r="D11" s="316">
        <v>2780</v>
      </c>
      <c r="E11" s="361">
        <f t="shared" si="0"/>
        <v>-1.59</v>
      </c>
    </row>
    <row r="12" ht="33" customHeight="1" spans="1:5">
      <c r="A12" s="366" t="s">
        <v>23</v>
      </c>
      <c r="B12" s="312" t="s">
        <v>24</v>
      </c>
      <c r="C12" s="316">
        <v>8250</v>
      </c>
      <c r="D12" s="316">
        <v>9772</v>
      </c>
      <c r="E12" s="361">
        <f t="shared" si="0"/>
        <v>18.45</v>
      </c>
    </row>
    <row r="13" ht="33" customHeight="1" spans="1:5">
      <c r="A13" s="366" t="s">
        <v>25</v>
      </c>
      <c r="B13" s="312" t="s">
        <v>26</v>
      </c>
      <c r="C13" s="316">
        <v>15087</v>
      </c>
      <c r="D13" s="316">
        <v>19065</v>
      </c>
      <c r="E13" s="361">
        <f t="shared" si="0"/>
        <v>26.37</v>
      </c>
    </row>
    <row r="14" ht="33" customHeight="1" spans="1:5">
      <c r="A14" s="366" t="s">
        <v>27</v>
      </c>
      <c r="B14" s="312" t="s">
        <v>28</v>
      </c>
      <c r="C14" s="316">
        <v>1891</v>
      </c>
      <c r="D14" s="316">
        <v>1760</v>
      </c>
      <c r="E14" s="361">
        <f t="shared" si="0"/>
        <v>-6.93</v>
      </c>
    </row>
    <row r="15" ht="33" customHeight="1" spans="1:5">
      <c r="A15" s="366" t="s">
        <v>29</v>
      </c>
      <c r="B15" s="312" t="s">
        <v>30</v>
      </c>
      <c r="C15" s="316">
        <v>2442</v>
      </c>
      <c r="D15" s="316">
        <v>210</v>
      </c>
      <c r="E15" s="361">
        <f t="shared" si="0"/>
        <v>-91.4</v>
      </c>
    </row>
    <row r="16" ht="33" customHeight="1" spans="1:5">
      <c r="A16" s="366" t="s">
        <v>31</v>
      </c>
      <c r="B16" s="312" t="s">
        <v>32</v>
      </c>
      <c r="C16" s="316">
        <v>9856</v>
      </c>
      <c r="D16" s="316">
        <v>8100</v>
      </c>
      <c r="E16" s="361">
        <f t="shared" si="0"/>
        <v>-17.82</v>
      </c>
    </row>
    <row r="17" ht="33" customHeight="1" spans="1:5">
      <c r="A17" s="366" t="s">
        <v>33</v>
      </c>
      <c r="B17" s="312" t="s">
        <v>34</v>
      </c>
      <c r="C17" s="316">
        <v>2140</v>
      </c>
      <c r="D17" s="316">
        <v>2300</v>
      </c>
      <c r="E17" s="361">
        <f t="shared" si="0"/>
        <v>7.48</v>
      </c>
    </row>
    <row r="18" ht="33" customHeight="1" spans="1:5">
      <c r="A18" s="366" t="s">
        <v>35</v>
      </c>
      <c r="B18" s="312" t="s">
        <v>36</v>
      </c>
      <c r="C18" s="316">
        <v>468</v>
      </c>
      <c r="D18" s="316">
        <v>455</v>
      </c>
      <c r="E18" s="361">
        <f t="shared" si="0"/>
        <v>-2.78</v>
      </c>
    </row>
    <row r="19" ht="33" customHeight="1" spans="1:5">
      <c r="A19" s="502" t="s">
        <v>37</v>
      </c>
      <c r="B19" s="312" t="s">
        <v>38</v>
      </c>
      <c r="C19" s="316">
        <v>122</v>
      </c>
      <c r="D19" s="316">
        <v>0</v>
      </c>
      <c r="E19" s="361">
        <f t="shared" si="0"/>
        <v>-100</v>
      </c>
    </row>
    <row r="20" ht="37.5" customHeight="1" spans="1:5">
      <c r="A20" s="364" t="s">
        <v>39</v>
      </c>
      <c r="B20" s="470" t="s">
        <v>40</v>
      </c>
      <c r="C20" s="318">
        <f>SUM(C21:C28)</f>
        <v>18794</v>
      </c>
      <c r="D20" s="318">
        <f>SUM(D21:D28)</f>
        <v>18600</v>
      </c>
      <c r="E20" s="361">
        <f t="shared" ref="E20:E28" si="1">IFERROR((D20/C20-1)*100,"")</f>
        <v>-1.03</v>
      </c>
    </row>
    <row r="21" ht="37.5" customHeight="1" spans="1:5">
      <c r="A21" s="496" t="s">
        <v>41</v>
      </c>
      <c r="B21" s="312" t="s">
        <v>42</v>
      </c>
      <c r="C21" s="316">
        <v>4602</v>
      </c>
      <c r="D21" s="316">
        <v>4100</v>
      </c>
      <c r="E21" s="361">
        <f t="shared" si="1"/>
        <v>-10.91</v>
      </c>
    </row>
    <row r="22" ht="37.5" customHeight="1" spans="1:5">
      <c r="A22" s="366" t="s">
        <v>43</v>
      </c>
      <c r="B22" s="497" t="s">
        <v>44</v>
      </c>
      <c r="C22" s="316">
        <v>5159</v>
      </c>
      <c r="D22" s="316">
        <v>6000</v>
      </c>
      <c r="E22" s="361">
        <f t="shared" si="1"/>
        <v>16.3</v>
      </c>
    </row>
    <row r="23" ht="37.5" customHeight="1" spans="1:5">
      <c r="A23" s="366" t="s">
        <v>45</v>
      </c>
      <c r="B23" s="312" t="s">
        <v>46</v>
      </c>
      <c r="C23" s="316">
        <v>5133</v>
      </c>
      <c r="D23" s="316">
        <v>4500</v>
      </c>
      <c r="E23" s="361">
        <f t="shared" si="1"/>
        <v>-12.33</v>
      </c>
    </row>
    <row r="24" ht="37.5" customHeight="1" spans="1:5">
      <c r="A24" s="366" t="s">
        <v>47</v>
      </c>
      <c r="B24" s="312" t="s">
        <v>48</v>
      </c>
      <c r="C24" s="316"/>
      <c r="D24" s="316"/>
      <c r="E24" s="361" t="str">
        <f t="shared" si="1"/>
        <v/>
      </c>
    </row>
    <row r="25" ht="37.5" customHeight="1" spans="1:5">
      <c r="A25" s="366" t="s">
        <v>49</v>
      </c>
      <c r="B25" s="312" t="s">
        <v>50</v>
      </c>
      <c r="C25" s="316">
        <v>3579</v>
      </c>
      <c r="D25" s="316">
        <v>3700</v>
      </c>
      <c r="E25" s="361">
        <f t="shared" si="1"/>
        <v>3.38</v>
      </c>
    </row>
    <row r="26" ht="37.5" customHeight="1" spans="1:5">
      <c r="A26" s="366" t="s">
        <v>51</v>
      </c>
      <c r="B26" s="312" t="s">
        <v>52</v>
      </c>
      <c r="C26" s="316"/>
      <c r="D26" s="316"/>
      <c r="E26" s="361" t="str">
        <f t="shared" si="1"/>
        <v/>
      </c>
    </row>
    <row r="27" ht="37.5" customHeight="1" spans="1:5">
      <c r="A27" s="366" t="s">
        <v>53</v>
      </c>
      <c r="B27" s="312" t="s">
        <v>54</v>
      </c>
      <c r="C27" s="316">
        <v>309</v>
      </c>
      <c r="D27" s="316">
        <v>300</v>
      </c>
      <c r="E27" s="361">
        <f t="shared" si="1"/>
        <v>-2.91</v>
      </c>
    </row>
    <row r="28" ht="37.5" customHeight="1" spans="1:5">
      <c r="A28" s="366" t="s">
        <v>55</v>
      </c>
      <c r="B28" s="312" t="s">
        <v>56</v>
      </c>
      <c r="C28" s="316">
        <v>12</v>
      </c>
      <c r="D28" s="316"/>
      <c r="E28" s="361">
        <f t="shared" si="1"/>
        <v>-100</v>
      </c>
    </row>
    <row r="29" ht="37.5" customHeight="1" spans="1:5">
      <c r="A29" s="366"/>
      <c r="B29" s="312"/>
      <c r="C29" s="316"/>
      <c r="D29" s="316"/>
      <c r="E29" s="361"/>
    </row>
    <row r="30" s="488" customFormat="1" ht="37.5" customHeight="1" spans="1:5">
      <c r="A30" s="498"/>
      <c r="B30" s="468" t="s">
        <v>57</v>
      </c>
      <c r="C30" s="318">
        <f>C4+C20</f>
        <v>160081</v>
      </c>
      <c r="D30" s="318">
        <f>D4+D20</f>
        <v>161682</v>
      </c>
      <c r="E30" s="361">
        <f>IFERROR((D30/C30-1)*100,"")</f>
        <v>1</v>
      </c>
    </row>
    <row r="31" s="489" customFormat="1" ht="37.5" customHeight="1" spans="1:5">
      <c r="A31" s="364">
        <v>105</v>
      </c>
      <c r="B31" s="310" t="s">
        <v>58</v>
      </c>
      <c r="C31" s="318">
        <v>41350</v>
      </c>
      <c r="D31" s="318">
        <v>65300</v>
      </c>
      <c r="E31" s="361">
        <f>IFERROR((D31/C31-1)*100,"")</f>
        <v>57.92</v>
      </c>
    </row>
    <row r="32" ht="37.5" customHeight="1" spans="1:5">
      <c r="A32" s="469">
        <v>110</v>
      </c>
      <c r="B32" s="470" t="s">
        <v>59</v>
      </c>
      <c r="C32" s="318">
        <f>SUM(C33:C38)</f>
        <v>216741</v>
      </c>
      <c r="D32" s="318">
        <f>SUM(D33:D38)</f>
        <v>221878</v>
      </c>
      <c r="E32" s="361">
        <f t="shared" ref="E32:E39" si="2">IFERROR((D32/C32-1)*100,"")</f>
        <v>2.37</v>
      </c>
    </row>
    <row r="33" ht="37.5" customHeight="1" spans="1:5">
      <c r="A33" s="366">
        <v>11001</v>
      </c>
      <c r="B33" s="312" t="s">
        <v>60</v>
      </c>
      <c r="C33" s="316">
        <v>14468</v>
      </c>
      <c r="D33" s="316">
        <v>14468</v>
      </c>
      <c r="E33" s="361">
        <f t="shared" si="2"/>
        <v>0</v>
      </c>
    </row>
    <row r="34" ht="37.5" customHeight="1" spans="1:5">
      <c r="A34" s="366"/>
      <c r="B34" s="312" t="s">
        <v>61</v>
      </c>
      <c r="C34" s="316">
        <v>146614</v>
      </c>
      <c r="D34" s="316">
        <v>140781</v>
      </c>
      <c r="E34" s="361">
        <f t="shared" si="2"/>
        <v>-3.98</v>
      </c>
    </row>
    <row r="35" ht="37.5" customHeight="1" spans="1:5">
      <c r="A35" s="366">
        <v>11008</v>
      </c>
      <c r="B35" s="312" t="s">
        <v>62</v>
      </c>
      <c r="C35" s="316">
        <v>24714</v>
      </c>
      <c r="D35" s="316">
        <v>16015</v>
      </c>
      <c r="E35" s="361">
        <f t="shared" si="2"/>
        <v>-35.2</v>
      </c>
    </row>
    <row r="36" ht="37.5" customHeight="1" spans="1:5">
      <c r="A36" s="366">
        <v>11009</v>
      </c>
      <c r="B36" s="312" t="s">
        <v>63</v>
      </c>
      <c r="C36" s="316">
        <v>28329</v>
      </c>
      <c r="D36" s="316">
        <v>50614</v>
      </c>
      <c r="E36" s="361">
        <f t="shared" si="2"/>
        <v>78.66</v>
      </c>
    </row>
    <row r="37" s="490" customFormat="1" ht="37.5" customHeight="1" spans="1:5">
      <c r="A37" s="471">
        <v>11013</v>
      </c>
      <c r="B37" s="315" t="s">
        <v>64</v>
      </c>
      <c r="C37" s="316"/>
      <c r="D37" s="316"/>
      <c r="E37" s="361" t="str">
        <f t="shared" si="2"/>
        <v/>
      </c>
    </row>
    <row r="38" s="490" customFormat="1" ht="37.5" customHeight="1" spans="1:5">
      <c r="A38" s="471">
        <v>11015</v>
      </c>
      <c r="B38" s="315" t="s">
        <v>65</v>
      </c>
      <c r="C38" s="316">
        <v>2616</v>
      </c>
      <c r="D38" s="316"/>
      <c r="E38" s="361">
        <f t="shared" si="2"/>
        <v>-100</v>
      </c>
    </row>
    <row r="39" ht="37.5" customHeight="1" spans="1:5">
      <c r="A39" s="499"/>
      <c r="B39" s="500" t="s">
        <v>66</v>
      </c>
      <c r="C39" s="318">
        <f>C30+C31+C32</f>
        <v>418172</v>
      </c>
      <c r="D39" s="318">
        <f>D30+D31+D32</f>
        <v>448860</v>
      </c>
      <c r="E39" s="361">
        <f t="shared" si="2"/>
        <v>7.34</v>
      </c>
    </row>
    <row r="40" spans="3:4">
      <c r="C40" s="501"/>
      <c r="D40" s="501"/>
    </row>
    <row r="41" spans="4:4">
      <c r="D41" s="501"/>
    </row>
    <row r="42" spans="3:4">
      <c r="C42" s="501"/>
      <c r="D42" s="501"/>
    </row>
    <row r="43" spans="4:4">
      <c r="D43" s="501"/>
    </row>
    <row r="44" spans="3:4">
      <c r="C44" s="501"/>
      <c r="D44" s="501"/>
    </row>
    <row r="45" spans="3:4">
      <c r="C45" s="501"/>
      <c r="D45" s="501"/>
    </row>
    <row r="46" spans="4:4">
      <c r="D46" s="501"/>
    </row>
    <row r="47" spans="3:4">
      <c r="C47" s="501"/>
      <c r="D47" s="501"/>
    </row>
    <row r="48" spans="3:4">
      <c r="C48" s="501"/>
      <c r="D48" s="501"/>
    </row>
    <row r="49" spans="3:4">
      <c r="C49" s="501"/>
      <c r="D49" s="501"/>
    </row>
    <row r="50" spans="3:4">
      <c r="C50" s="501"/>
      <c r="D50" s="501"/>
    </row>
    <row r="51" spans="4:4">
      <c r="D51" s="501"/>
    </row>
    <row r="52" spans="3:4">
      <c r="C52" s="501"/>
      <c r="D52" s="501"/>
    </row>
  </sheetData>
  <mergeCells count="1">
    <mergeCell ref="B1:E1"/>
  </mergeCells>
  <conditionalFormatting sqref="E2">
    <cfRule type="cellIs" dxfId="0" priority="38" stopIfTrue="1" operator="lessThanOrEqual">
      <formula>-1</formula>
    </cfRule>
  </conditionalFormatting>
  <conditionalFormatting sqref="A31:B31">
    <cfRule type="expression" dxfId="1" priority="44" stopIfTrue="1">
      <formula>"len($A:$A)=3"</formula>
    </cfRule>
  </conditionalFormatting>
  <conditionalFormatting sqref="C31">
    <cfRule type="expression" dxfId="1" priority="29" stopIfTrue="1">
      <formula>"len($A:$A)=3"</formula>
    </cfRule>
  </conditionalFormatting>
  <conditionalFormatting sqref="D31">
    <cfRule type="expression" dxfId="1" priority="18" stopIfTrue="1">
      <formula>"len($A:$A)=3"</formula>
    </cfRule>
  </conditionalFormatting>
  <conditionalFormatting sqref="D38">
    <cfRule type="expression" dxfId="1" priority="21" stopIfTrue="1">
      <formula>"len($A:$A)=3"</formula>
    </cfRule>
  </conditionalFormatting>
  <conditionalFormatting sqref="B7:B8">
    <cfRule type="expression" dxfId="1" priority="52" stopIfTrue="1">
      <formula>"len($A:$A)=3"</formula>
    </cfRule>
  </conditionalFormatting>
  <conditionalFormatting sqref="B32:B34">
    <cfRule type="expression" dxfId="1" priority="13" stopIfTrue="1">
      <formula>"len($A:$A)=3"</formula>
    </cfRule>
  </conditionalFormatting>
  <conditionalFormatting sqref="B37:B39">
    <cfRule type="expression" dxfId="1" priority="7" stopIfTrue="1">
      <formula>"len($A:$A)=3"</formula>
    </cfRule>
    <cfRule type="expression" dxfId="1" priority="8" stopIfTrue="1">
      <formula>"len($A:$A)=3"</formula>
    </cfRule>
  </conditionalFormatting>
  <conditionalFormatting sqref="C7:C8">
    <cfRule type="expression" dxfId="1" priority="31" stopIfTrue="1">
      <formula>"len($A:$A)=3"</formula>
    </cfRule>
  </conditionalFormatting>
  <conditionalFormatting sqref="C33:C34">
    <cfRule type="expression" dxfId="1" priority="27" stopIfTrue="1">
      <formula>"len($A:$A)=3"</formula>
    </cfRule>
  </conditionalFormatting>
  <conditionalFormatting sqref="C35:C36">
    <cfRule type="expression" dxfId="1" priority="25" stopIfTrue="1">
      <formula>"len($A:$A)=3"</formula>
    </cfRule>
  </conditionalFormatting>
  <conditionalFormatting sqref="D5:D6">
    <cfRule type="expression" dxfId="1" priority="22" stopIfTrue="1">
      <formula>"len($A:$A)=3"</formula>
    </cfRule>
  </conditionalFormatting>
  <conditionalFormatting sqref="D7:D8">
    <cfRule type="expression" dxfId="1" priority="20" stopIfTrue="1">
      <formula>"len($A:$A)=3"</formula>
    </cfRule>
  </conditionalFormatting>
  <conditionalFormatting sqref="D33:D34">
    <cfRule type="expression" dxfId="1" priority="16" stopIfTrue="1">
      <formula>"len($A:$A)=3"</formula>
    </cfRule>
  </conditionalFormatting>
  <conditionalFormatting sqref="D35:D36">
    <cfRule type="expression" dxfId="1" priority="14" stopIfTrue="1">
      <formula>"len($A:$A)=3"</formula>
    </cfRule>
  </conditionalFormatting>
  <conditionalFormatting sqref="D37:D38">
    <cfRule type="expression" dxfId="1" priority="24" stopIfTrue="1">
      <formula>"len($A:$A)=3"</formula>
    </cfRule>
  </conditionalFormatting>
  <conditionalFormatting sqref="A4:B29">
    <cfRule type="expression" dxfId="1" priority="49" stopIfTrue="1">
      <formula>"len($A:$A)=3"</formula>
    </cfRule>
  </conditionalFormatting>
  <conditionalFormatting sqref="B4:B6 B39 B31">
    <cfRule type="expression" dxfId="1" priority="58" stopIfTrue="1">
      <formula>"len($A:$A)=3"</formula>
    </cfRule>
  </conditionalFormatting>
  <conditionalFormatting sqref="C4:C6 D4">
    <cfRule type="expression" dxfId="1" priority="33" stopIfTrue="1">
      <formula>"len($A:$A)=3"</formula>
    </cfRule>
  </conditionalFormatting>
  <conditionalFormatting sqref="C4:C29 D20 D4">
    <cfRule type="expression" dxfId="1" priority="30" stopIfTrue="1">
      <formula>"len($A:$A)=3"</formula>
    </cfRule>
  </conditionalFormatting>
  <conditionalFormatting sqref="D5:D19 D21:D29">
    <cfRule type="expression" dxfId="1" priority="19" stopIfTrue="1">
      <formula>"len($A:$A)=3"</formula>
    </cfRule>
  </conditionalFormatting>
  <conditionalFormatting sqref="C31:C32 C33:D34 D32">
    <cfRule type="expression" dxfId="1" priority="34" stopIfTrue="1">
      <formula>"len($A:$A)=3"</formula>
    </cfRule>
  </conditionalFormatting>
  <conditionalFormatting sqref="D31 D33:D34">
    <cfRule type="expression" dxfId="1" priority="23" stopIfTrue="1">
      <formula>"len($A:$A)=3"</formula>
    </cfRule>
  </conditionalFormatting>
  <conditionalFormatting sqref="B38:B39 A32:B34">
    <cfRule type="expression" dxfId="1" priority="12" stopIfTrue="1">
      <formula>"len($A:$A)=3"</formula>
    </cfRule>
  </conditionalFormatting>
  <conditionalFormatting sqref="C32:D34">
    <cfRule type="expression" dxfId="1" priority="28" stopIfTrue="1">
      <formula>"len($A:$A)=3"</formula>
    </cfRule>
  </conditionalFormatting>
  <conditionalFormatting sqref="A33:B34">
    <cfRule type="expression" dxfId="1" priority="11" stopIfTrue="1">
      <formula>"len($A:$A)=3"</formula>
    </cfRule>
  </conditionalFormatting>
  <conditionalFormatting sqref="B39 A35:D35">
    <cfRule type="expression" dxfId="1" priority="56" stopIfTrue="1">
      <formula>"len($A:$A)=3"</formula>
    </cfRule>
  </conditionalFormatting>
  <conditionalFormatting sqref="A35:B36">
    <cfRule type="expression" dxfId="1" priority="9" stopIfTrue="1">
      <formula>"len($A:$A)=3"</formula>
    </cfRule>
  </conditionalFormatting>
  <conditionalFormatting sqref="C37:C39 D39">
    <cfRule type="expression" dxfId="1" priority="35" stopIfTrue="1">
      <formula>"len($A:$A)=3"</formula>
    </cfRule>
  </conditionalFormatting>
  <conditionalFormatting sqref="C38:C39 D39">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workbookViewId="0">
      <pane ySplit="3" topLeftCell="A25" activePane="bottomLeft" state="frozen"/>
      <selection/>
      <selection pane="bottomLeft" activeCell="C38" sqref="C38"/>
    </sheetView>
  </sheetViews>
  <sheetFormatPr defaultColWidth="9" defaultRowHeight="14.25" outlineLevelCol="4"/>
  <cols>
    <col min="1" max="1" width="12.75" style="175" customWidth="1"/>
    <col min="2" max="2" width="50.75" style="175" customWidth="1"/>
    <col min="3" max="4" width="20.6333333333333" style="175" customWidth="1"/>
    <col min="5" max="5" width="20.6333333333333" style="324" customWidth="1"/>
    <col min="6" max="16384" width="9" style="264"/>
  </cols>
  <sheetData>
    <row r="1" s="419" customFormat="1" ht="45" customHeight="1" spans="1:5">
      <c r="A1" s="421"/>
      <c r="B1" s="421" t="s">
        <v>67</v>
      </c>
      <c r="C1" s="421"/>
      <c r="D1" s="421"/>
      <c r="E1" s="422"/>
    </row>
    <row r="2" ht="18.95" customHeight="1" spans="1:5">
      <c r="A2" s="476"/>
      <c r="B2" s="459"/>
      <c r="C2" s="326"/>
      <c r="E2" s="460" t="s">
        <v>1</v>
      </c>
    </row>
    <row r="3" s="456" customFormat="1" ht="45" customHeight="1" spans="1:5">
      <c r="A3" s="477" t="s">
        <v>2</v>
      </c>
      <c r="B3" s="455" t="s">
        <v>3</v>
      </c>
      <c r="C3" s="95" t="s">
        <v>4</v>
      </c>
      <c r="D3" s="95" t="s">
        <v>5</v>
      </c>
      <c r="E3" s="194" t="s">
        <v>6</v>
      </c>
    </row>
    <row r="4" ht="37.5" customHeight="1" spans="1:5">
      <c r="A4" s="341" t="s">
        <v>68</v>
      </c>
      <c r="B4" s="478" t="s">
        <v>69</v>
      </c>
      <c r="C4" s="344">
        <v>35640</v>
      </c>
      <c r="D4" s="344">
        <v>48863</v>
      </c>
      <c r="E4" s="479">
        <f>IFERROR((D4/C4-1)*100,"")</f>
        <v>37.1</v>
      </c>
    </row>
    <row r="5" ht="37.5" customHeight="1" spans="1:5">
      <c r="A5" s="341" t="s">
        <v>70</v>
      </c>
      <c r="B5" s="480" t="s">
        <v>71</v>
      </c>
      <c r="C5" s="344"/>
      <c r="D5" s="344"/>
      <c r="E5" s="479" t="str">
        <f t="shared" ref="E5:E38" si="0">IFERROR((D5/C5-1)*100,"")</f>
        <v/>
      </c>
    </row>
    <row r="6" ht="37.5" customHeight="1" spans="1:5">
      <c r="A6" s="341" t="s">
        <v>72</v>
      </c>
      <c r="B6" s="480" t="s">
        <v>73</v>
      </c>
      <c r="C6" s="344">
        <v>12</v>
      </c>
      <c r="D6" s="344">
        <v>9</v>
      </c>
      <c r="E6" s="479">
        <f t="shared" si="0"/>
        <v>-25</v>
      </c>
    </row>
    <row r="7" ht="37.5" customHeight="1" spans="1:5">
      <c r="A7" s="341" t="s">
        <v>74</v>
      </c>
      <c r="B7" s="480" t="s">
        <v>75</v>
      </c>
      <c r="C7" s="344">
        <v>15268</v>
      </c>
      <c r="D7" s="344">
        <v>17183</v>
      </c>
      <c r="E7" s="479">
        <f t="shared" si="0"/>
        <v>12.54</v>
      </c>
    </row>
    <row r="8" ht="37.5" customHeight="1" spans="1:5">
      <c r="A8" s="341" t="s">
        <v>76</v>
      </c>
      <c r="B8" s="480" t="s">
        <v>77</v>
      </c>
      <c r="C8" s="344">
        <v>49804</v>
      </c>
      <c r="D8" s="344">
        <v>58450</v>
      </c>
      <c r="E8" s="479">
        <f t="shared" si="0"/>
        <v>17.36</v>
      </c>
    </row>
    <row r="9" ht="37.5" customHeight="1" spans="1:5">
      <c r="A9" s="341" t="s">
        <v>78</v>
      </c>
      <c r="B9" s="480" t="s">
        <v>79</v>
      </c>
      <c r="C9" s="344">
        <v>504</v>
      </c>
      <c r="D9" s="344">
        <v>504</v>
      </c>
      <c r="E9" s="479">
        <f t="shared" si="0"/>
        <v>0</v>
      </c>
    </row>
    <row r="10" ht="37.5" customHeight="1" spans="1:5">
      <c r="A10" s="341" t="s">
        <v>80</v>
      </c>
      <c r="B10" s="480" t="s">
        <v>81</v>
      </c>
      <c r="C10" s="344">
        <v>2108</v>
      </c>
      <c r="D10" s="344">
        <v>2133</v>
      </c>
      <c r="E10" s="479">
        <f t="shared" si="0"/>
        <v>1.19</v>
      </c>
    </row>
    <row r="11" ht="37.5" customHeight="1" spans="1:5">
      <c r="A11" s="341" t="s">
        <v>82</v>
      </c>
      <c r="B11" s="480" t="s">
        <v>83</v>
      </c>
      <c r="C11" s="344">
        <v>48176</v>
      </c>
      <c r="D11" s="344">
        <v>51264</v>
      </c>
      <c r="E11" s="479">
        <f t="shared" si="0"/>
        <v>6.41</v>
      </c>
    </row>
    <row r="12" ht="37.5" customHeight="1" spans="1:5">
      <c r="A12" s="341" t="s">
        <v>84</v>
      </c>
      <c r="B12" s="480" t="s">
        <v>85</v>
      </c>
      <c r="C12" s="344">
        <v>24721</v>
      </c>
      <c r="D12" s="344">
        <v>27093</v>
      </c>
      <c r="E12" s="479">
        <f t="shared" si="0"/>
        <v>9.6</v>
      </c>
    </row>
    <row r="13" ht="37.5" customHeight="1" spans="1:5">
      <c r="A13" s="341" t="s">
        <v>86</v>
      </c>
      <c r="B13" s="480" t="s">
        <v>87</v>
      </c>
      <c r="C13" s="344">
        <v>8692</v>
      </c>
      <c r="D13" s="344">
        <v>1254</v>
      </c>
      <c r="E13" s="479">
        <f t="shared" si="0"/>
        <v>-85.57</v>
      </c>
    </row>
    <row r="14" ht="37.5" customHeight="1" spans="1:5">
      <c r="A14" s="341" t="s">
        <v>88</v>
      </c>
      <c r="B14" s="480" t="s">
        <v>89</v>
      </c>
      <c r="C14" s="344">
        <v>24734</v>
      </c>
      <c r="D14" s="344">
        <v>21686</v>
      </c>
      <c r="E14" s="479">
        <f t="shared" si="0"/>
        <v>-12.32</v>
      </c>
    </row>
    <row r="15" ht="37.5" customHeight="1" spans="1:5">
      <c r="A15" s="341" t="s">
        <v>90</v>
      </c>
      <c r="B15" s="480" t="s">
        <v>91</v>
      </c>
      <c r="C15" s="344">
        <v>29845</v>
      </c>
      <c r="D15" s="344">
        <v>20454</v>
      </c>
      <c r="E15" s="479">
        <f t="shared" si="0"/>
        <v>-31.47</v>
      </c>
    </row>
    <row r="16" ht="37.5" customHeight="1" spans="1:5">
      <c r="A16" s="341" t="s">
        <v>92</v>
      </c>
      <c r="B16" s="480" t="s">
        <v>93</v>
      </c>
      <c r="C16" s="344">
        <v>17158</v>
      </c>
      <c r="D16" s="344">
        <v>4558</v>
      </c>
      <c r="E16" s="479">
        <f t="shared" si="0"/>
        <v>-73.44</v>
      </c>
    </row>
    <row r="17" ht="37.5" customHeight="1" spans="1:5">
      <c r="A17" s="341" t="s">
        <v>94</v>
      </c>
      <c r="B17" s="480" t="s">
        <v>95</v>
      </c>
      <c r="C17" s="344">
        <v>806</v>
      </c>
      <c r="D17" s="344">
        <v>6</v>
      </c>
      <c r="E17" s="479">
        <f t="shared" si="0"/>
        <v>-99.26</v>
      </c>
    </row>
    <row r="18" ht="37.5" customHeight="1" spans="1:5">
      <c r="A18" s="341" t="s">
        <v>96</v>
      </c>
      <c r="B18" s="480" t="s">
        <v>97</v>
      </c>
      <c r="C18" s="344">
        <v>312</v>
      </c>
      <c r="D18" s="344">
        <v>143</v>
      </c>
      <c r="E18" s="479">
        <f t="shared" si="0"/>
        <v>-54.17</v>
      </c>
    </row>
    <row r="19" ht="37.5" customHeight="1" spans="1:5">
      <c r="A19" s="341" t="s">
        <v>98</v>
      </c>
      <c r="B19" s="480" t="s">
        <v>99</v>
      </c>
      <c r="C19" s="344">
        <v>17</v>
      </c>
      <c r="D19" s="344"/>
      <c r="E19" s="479">
        <f t="shared" si="0"/>
        <v>-100</v>
      </c>
    </row>
    <row r="20" ht="37.5" customHeight="1" spans="1:5">
      <c r="A20" s="341" t="s">
        <v>100</v>
      </c>
      <c r="B20" s="480" t="s">
        <v>101</v>
      </c>
      <c r="C20" s="344"/>
      <c r="D20" s="344"/>
      <c r="E20" s="479" t="str">
        <f t="shared" ref="E20:E28" si="1">IFERROR((D20/C20-1)*100,"")</f>
        <v/>
      </c>
    </row>
    <row r="21" ht="37.5" customHeight="1" spans="1:5">
      <c r="A21" s="341" t="s">
        <v>102</v>
      </c>
      <c r="B21" s="480" t="s">
        <v>103</v>
      </c>
      <c r="C21" s="344">
        <v>1532</v>
      </c>
      <c r="D21" s="344">
        <v>1617</v>
      </c>
      <c r="E21" s="479">
        <f t="shared" si="1"/>
        <v>5.55</v>
      </c>
    </row>
    <row r="22" ht="37.5" customHeight="1" spans="1:5">
      <c r="A22" s="341" t="s">
        <v>104</v>
      </c>
      <c r="B22" s="480" t="s">
        <v>105</v>
      </c>
      <c r="C22" s="344">
        <v>24203</v>
      </c>
      <c r="D22" s="344">
        <v>11101</v>
      </c>
      <c r="E22" s="479">
        <f t="shared" si="1"/>
        <v>-54.13</v>
      </c>
    </row>
    <row r="23" ht="37.5" customHeight="1" spans="1:5">
      <c r="A23" s="341" t="s">
        <v>106</v>
      </c>
      <c r="B23" s="480" t="s">
        <v>107</v>
      </c>
      <c r="C23" s="344">
        <v>264</v>
      </c>
      <c r="D23" s="344">
        <v>388</v>
      </c>
      <c r="E23" s="479">
        <f t="shared" si="1"/>
        <v>46.97</v>
      </c>
    </row>
    <row r="24" ht="37.5" customHeight="1" spans="1:5">
      <c r="A24" s="341" t="s">
        <v>108</v>
      </c>
      <c r="B24" s="480" t="s">
        <v>109</v>
      </c>
      <c r="C24" s="344">
        <v>2394</v>
      </c>
      <c r="D24" s="344">
        <v>4377</v>
      </c>
      <c r="E24" s="479">
        <f t="shared" si="1"/>
        <v>82.83</v>
      </c>
    </row>
    <row r="25" ht="37.5" customHeight="1" spans="1:5">
      <c r="A25" s="341" t="s">
        <v>110</v>
      </c>
      <c r="B25" s="480" t="s">
        <v>111</v>
      </c>
      <c r="C25" s="344"/>
      <c r="D25" s="344">
        <v>3000</v>
      </c>
      <c r="E25" s="479" t="str">
        <f t="shared" si="1"/>
        <v/>
      </c>
    </row>
    <row r="26" ht="37.5" customHeight="1" spans="1:5">
      <c r="A26" s="341" t="s">
        <v>112</v>
      </c>
      <c r="B26" s="480" t="s">
        <v>113</v>
      </c>
      <c r="C26" s="344">
        <v>9163</v>
      </c>
      <c r="D26" s="344">
        <v>10505</v>
      </c>
      <c r="E26" s="479">
        <f t="shared" si="1"/>
        <v>14.65</v>
      </c>
    </row>
    <row r="27" ht="37.5" customHeight="1" spans="1:5">
      <c r="A27" s="341" t="s">
        <v>114</v>
      </c>
      <c r="B27" s="480" t="s">
        <v>115</v>
      </c>
      <c r="C27" s="344">
        <v>42</v>
      </c>
      <c r="D27" s="344">
        <v>125</v>
      </c>
      <c r="E27" s="479">
        <f t="shared" si="1"/>
        <v>197.62</v>
      </c>
    </row>
    <row r="28" ht="37.5" customHeight="1" spans="1:5">
      <c r="A28" s="341" t="s">
        <v>116</v>
      </c>
      <c r="B28" s="480" t="s">
        <v>117</v>
      </c>
      <c r="C28" s="344"/>
      <c r="D28" s="344"/>
      <c r="E28" s="479" t="str">
        <f t="shared" si="1"/>
        <v/>
      </c>
    </row>
    <row r="29" ht="37.5" customHeight="1" spans="1:5">
      <c r="A29" s="341"/>
      <c r="B29" s="480"/>
      <c r="C29" s="344"/>
      <c r="D29" s="344"/>
      <c r="E29" s="479" t="str">
        <f t="shared" si="0"/>
        <v/>
      </c>
    </row>
    <row r="30" s="325" customFormat="1" ht="37.5" customHeight="1" spans="1:5">
      <c r="A30" s="467"/>
      <c r="B30" s="468" t="s">
        <v>118</v>
      </c>
      <c r="C30" s="439">
        <f>SUM(C4:C28)</f>
        <v>295395</v>
      </c>
      <c r="D30" s="439">
        <f>SUM(D4:D28)</f>
        <v>284713</v>
      </c>
      <c r="E30" s="479">
        <f t="shared" si="0"/>
        <v>-3.62</v>
      </c>
    </row>
    <row r="31" ht="37.5" customHeight="1" spans="1:5">
      <c r="A31" s="339">
        <v>230</v>
      </c>
      <c r="B31" s="481" t="s">
        <v>119</v>
      </c>
      <c r="C31" s="439">
        <f>SUM(C32:C36)</f>
        <v>81227</v>
      </c>
      <c r="D31" s="439">
        <f>SUM(D32:D36)</f>
        <v>91447</v>
      </c>
      <c r="E31" s="479">
        <f t="shared" si="0"/>
        <v>12.58</v>
      </c>
    </row>
    <row r="32" ht="37.5" customHeight="1" spans="1:5">
      <c r="A32" s="482">
        <v>23006</v>
      </c>
      <c r="B32" s="483" t="s">
        <v>120</v>
      </c>
      <c r="C32" s="344">
        <v>49963</v>
      </c>
      <c r="D32" s="344">
        <v>50401</v>
      </c>
      <c r="E32" s="479">
        <f t="shared" si="0"/>
        <v>0.88</v>
      </c>
    </row>
    <row r="33" ht="36" customHeight="1" spans="1:5">
      <c r="A33" s="341">
        <v>23008</v>
      </c>
      <c r="B33" s="483" t="s">
        <v>121</v>
      </c>
      <c r="C33" s="344">
        <v>14385</v>
      </c>
      <c r="D33" s="344"/>
      <c r="E33" s="479">
        <f t="shared" si="0"/>
        <v>-100</v>
      </c>
    </row>
    <row r="34" ht="37.5" customHeight="1" spans="1:5">
      <c r="A34" s="484">
        <v>23015</v>
      </c>
      <c r="B34" s="466" t="s">
        <v>122</v>
      </c>
      <c r="C34" s="344">
        <v>864</v>
      </c>
      <c r="D34" s="344"/>
      <c r="E34" s="479">
        <f t="shared" si="0"/>
        <v>-100</v>
      </c>
    </row>
    <row r="35" s="458" customFormat="1" ht="36" customHeight="1" spans="1:5">
      <c r="A35" s="484">
        <v>23016</v>
      </c>
      <c r="B35" s="466" t="s">
        <v>123</v>
      </c>
      <c r="C35" s="344"/>
      <c r="D35" s="344"/>
      <c r="E35" s="479" t="str">
        <f t="shared" si="0"/>
        <v/>
      </c>
    </row>
    <row r="36" s="475" customFormat="1" ht="37.5" customHeight="1" spans="1:5">
      <c r="A36" s="341">
        <v>23009</v>
      </c>
      <c r="B36" s="483" t="s">
        <v>124</v>
      </c>
      <c r="C36" s="344">
        <v>16015</v>
      </c>
      <c r="D36" s="344">
        <v>41046</v>
      </c>
      <c r="E36" s="479">
        <f t="shared" si="0"/>
        <v>156.3</v>
      </c>
    </row>
    <row r="37" s="458" customFormat="1" ht="37.5" customHeight="1" spans="1:5">
      <c r="A37" s="339">
        <v>231</v>
      </c>
      <c r="B37" s="205" t="s">
        <v>125</v>
      </c>
      <c r="C37" s="439">
        <v>41550</v>
      </c>
      <c r="D37" s="439">
        <v>72700</v>
      </c>
      <c r="E37" s="479">
        <f t="shared" si="0"/>
        <v>74.97</v>
      </c>
    </row>
    <row r="38" ht="37.5" customHeight="1" spans="1:5">
      <c r="A38" s="467"/>
      <c r="B38" s="473" t="s">
        <v>126</v>
      </c>
      <c r="C38" s="439">
        <f>C30+C31+C37</f>
        <v>418172</v>
      </c>
      <c r="D38" s="439">
        <f>D30+D31+D37</f>
        <v>448860</v>
      </c>
      <c r="E38" s="479">
        <f t="shared" si="0"/>
        <v>7.34</v>
      </c>
    </row>
    <row r="39" spans="2:4">
      <c r="B39" s="485"/>
      <c r="D39" s="486"/>
    </row>
    <row r="41" spans="4:4">
      <c r="D41" s="486"/>
    </row>
    <row r="43" spans="4:4">
      <c r="D43" s="486"/>
    </row>
    <row r="44" spans="4:4">
      <c r="D44" s="486"/>
    </row>
    <row r="46" spans="4:4">
      <c r="D46" s="486"/>
    </row>
    <row r="47" spans="4:4">
      <c r="D47" s="486"/>
    </row>
    <row r="48" spans="4:4">
      <c r="D48" s="486"/>
    </row>
    <row r="49" spans="4:4">
      <c r="D49" s="486"/>
    </row>
    <row r="51" spans="4:4">
      <c r="D51" s="486"/>
    </row>
  </sheetData>
  <mergeCells count="1">
    <mergeCell ref="B1:E1"/>
  </mergeCells>
  <conditionalFormatting sqref="C34">
    <cfRule type="expression" dxfId="1" priority="14" stopIfTrue="1">
      <formula>"len($A:$A)=3"</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9:E44 D32">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view="pageBreakPreview" zoomScaleNormal="90" workbookViewId="0">
      <pane ySplit="3" topLeftCell="A28" activePane="bottomLeft" state="frozen"/>
      <selection/>
      <selection pane="bottomLeft" activeCell="I34" sqref="I34"/>
    </sheetView>
  </sheetViews>
  <sheetFormatPr defaultColWidth="9" defaultRowHeight="14.25" outlineLevelCol="4"/>
  <cols>
    <col min="1" max="1" width="14.5" style="175" customWidth="1"/>
    <col min="2" max="2" width="50.75" style="175" customWidth="1"/>
    <col min="3" max="4" width="20.6333333333333" style="175" customWidth="1"/>
    <col min="5" max="5" width="20.6333333333333" style="324" customWidth="1"/>
    <col min="6" max="16384" width="9" style="264"/>
  </cols>
  <sheetData>
    <row r="1" s="423" customFormat="1" ht="45" customHeight="1" spans="1:5">
      <c r="A1" s="421"/>
      <c r="B1" s="421" t="s">
        <v>127</v>
      </c>
      <c r="C1" s="421"/>
      <c r="D1" s="421"/>
      <c r="E1" s="422"/>
    </row>
    <row r="2" ht="18.95" customHeight="1" spans="2:5">
      <c r="B2" s="459"/>
      <c r="C2" s="326"/>
      <c r="D2" s="326"/>
      <c r="E2" s="460" t="s">
        <v>1</v>
      </c>
    </row>
    <row r="3" s="456" customFormat="1" ht="45" customHeight="1" spans="1:5">
      <c r="A3" s="461" t="s">
        <v>2</v>
      </c>
      <c r="B3" s="329" t="s">
        <v>3</v>
      </c>
      <c r="C3" s="95" t="s">
        <v>128</v>
      </c>
      <c r="D3" s="95" t="s">
        <v>5</v>
      </c>
      <c r="E3" s="194" t="s">
        <v>129</v>
      </c>
    </row>
    <row r="4" ht="32.1" customHeight="1" spans="1:5">
      <c r="A4" s="462" t="s">
        <v>7</v>
      </c>
      <c r="B4" s="463" t="s">
        <v>8</v>
      </c>
      <c r="C4" s="118">
        <f>SUM(C5:C19)</f>
        <v>125226</v>
      </c>
      <c r="D4" s="118">
        <f>SUM(D5:D19)</f>
        <v>143082</v>
      </c>
      <c r="E4" s="332">
        <f>IFERROR((D4/C4-1)*100,"")</f>
        <v>14.26</v>
      </c>
    </row>
    <row r="5" ht="32.1" customHeight="1" spans="1:5">
      <c r="A5" s="341" t="s">
        <v>9</v>
      </c>
      <c r="B5" s="464" t="s">
        <v>10</v>
      </c>
      <c r="C5" s="344">
        <v>39748</v>
      </c>
      <c r="D5" s="344">
        <v>49700</v>
      </c>
      <c r="E5" s="332">
        <f t="shared" ref="E5:E40" si="0">IFERROR((D5/C5-1)*100,"")</f>
        <v>25.04</v>
      </c>
    </row>
    <row r="6" ht="32.1" customHeight="1" spans="1:5">
      <c r="A6" s="341" t="s">
        <v>11</v>
      </c>
      <c r="B6" s="464" t="s">
        <v>12</v>
      </c>
      <c r="C6" s="344">
        <v>6772</v>
      </c>
      <c r="D6" s="344">
        <v>10700</v>
      </c>
      <c r="E6" s="332">
        <f t="shared" si="0"/>
        <v>58</v>
      </c>
    </row>
    <row r="7" ht="32.1" customHeight="1" spans="1:5">
      <c r="A7" s="341" t="s">
        <v>13</v>
      </c>
      <c r="B7" s="464" t="s">
        <v>14</v>
      </c>
      <c r="C7" s="344">
        <v>1546</v>
      </c>
      <c r="D7" s="344">
        <v>1235</v>
      </c>
      <c r="E7" s="332">
        <f t="shared" si="0"/>
        <v>-20.12</v>
      </c>
    </row>
    <row r="8" s="264" customFormat="1" ht="32.1" customHeight="1" spans="1:5">
      <c r="A8" s="341" t="s">
        <v>15</v>
      </c>
      <c r="B8" s="464" t="s">
        <v>16</v>
      </c>
      <c r="C8" s="344">
        <v>18400</v>
      </c>
      <c r="D8" s="344">
        <v>23415</v>
      </c>
      <c r="E8" s="332">
        <f t="shared" si="0"/>
        <v>27.26</v>
      </c>
    </row>
    <row r="9" ht="32.1" customHeight="1" spans="1:5">
      <c r="A9" s="341" t="s">
        <v>17</v>
      </c>
      <c r="B9" s="464" t="s">
        <v>18</v>
      </c>
      <c r="C9" s="344">
        <v>4877</v>
      </c>
      <c r="D9" s="344">
        <v>5635</v>
      </c>
      <c r="E9" s="332">
        <f t="shared" si="0"/>
        <v>15.54</v>
      </c>
    </row>
    <row r="10" s="264" customFormat="1" ht="32.1" customHeight="1" spans="1:5">
      <c r="A10" s="341" t="s">
        <v>19</v>
      </c>
      <c r="B10" s="464" t="s">
        <v>20</v>
      </c>
      <c r="C10" s="344">
        <v>8709</v>
      </c>
      <c r="D10" s="344">
        <v>7955</v>
      </c>
      <c r="E10" s="332">
        <f t="shared" si="0"/>
        <v>-8.66</v>
      </c>
    </row>
    <row r="11" s="264" customFormat="1" ht="32.1" customHeight="1" spans="1:5">
      <c r="A11" s="341" t="s">
        <v>21</v>
      </c>
      <c r="B11" s="464" t="s">
        <v>22</v>
      </c>
      <c r="C11" s="344">
        <v>2421</v>
      </c>
      <c r="D11" s="344">
        <v>2780</v>
      </c>
      <c r="E11" s="332">
        <f t="shared" si="0"/>
        <v>14.83</v>
      </c>
    </row>
    <row r="12" s="264" customFormat="1" ht="32.1" customHeight="1" spans="1:5">
      <c r="A12" s="341" t="s">
        <v>23</v>
      </c>
      <c r="B12" s="464" t="s">
        <v>24</v>
      </c>
      <c r="C12" s="344">
        <v>9403</v>
      </c>
      <c r="D12" s="344">
        <v>9772</v>
      </c>
      <c r="E12" s="332">
        <f t="shared" si="0"/>
        <v>3.92</v>
      </c>
    </row>
    <row r="13" s="264" customFormat="1" ht="32.1" customHeight="1" spans="1:5">
      <c r="A13" s="341" t="s">
        <v>25</v>
      </c>
      <c r="B13" s="464" t="s">
        <v>26</v>
      </c>
      <c r="C13" s="344">
        <v>18236</v>
      </c>
      <c r="D13" s="344">
        <v>19065</v>
      </c>
      <c r="E13" s="332">
        <f t="shared" si="0"/>
        <v>4.55</v>
      </c>
    </row>
    <row r="14" s="264" customFormat="1" ht="32.1" customHeight="1" spans="1:5">
      <c r="A14" s="341" t="s">
        <v>27</v>
      </c>
      <c r="B14" s="464" t="s">
        <v>28</v>
      </c>
      <c r="C14" s="344">
        <v>1549</v>
      </c>
      <c r="D14" s="344">
        <v>1760</v>
      </c>
      <c r="E14" s="332">
        <f t="shared" si="0"/>
        <v>13.62</v>
      </c>
    </row>
    <row r="15" ht="32.1" customHeight="1" spans="1:5">
      <c r="A15" s="341" t="s">
        <v>29</v>
      </c>
      <c r="B15" s="464" t="s">
        <v>30</v>
      </c>
      <c r="C15" s="344">
        <v>312</v>
      </c>
      <c r="D15" s="344">
        <v>210</v>
      </c>
      <c r="E15" s="332">
        <f t="shared" si="0"/>
        <v>-32.69</v>
      </c>
    </row>
    <row r="16" s="264" customFormat="1" ht="32.1" customHeight="1" spans="1:5">
      <c r="A16" s="341" t="s">
        <v>31</v>
      </c>
      <c r="B16" s="464" t="s">
        <v>32</v>
      </c>
      <c r="C16" s="344">
        <v>10758</v>
      </c>
      <c r="D16" s="344">
        <v>8100</v>
      </c>
      <c r="E16" s="332">
        <f t="shared" si="0"/>
        <v>-24.71</v>
      </c>
    </row>
    <row r="17" s="264" customFormat="1" ht="32.1" customHeight="1" spans="1:5">
      <c r="A17" s="341" t="s">
        <v>33</v>
      </c>
      <c r="B17" s="464" t="s">
        <v>34</v>
      </c>
      <c r="C17" s="344">
        <v>2200</v>
      </c>
      <c r="D17" s="344">
        <v>2300</v>
      </c>
      <c r="E17" s="332">
        <f t="shared" si="0"/>
        <v>4.55</v>
      </c>
    </row>
    <row r="18" s="264" customFormat="1" ht="32.1" customHeight="1" spans="1:5">
      <c r="A18" s="341" t="s">
        <v>35</v>
      </c>
      <c r="B18" s="464" t="s">
        <v>36</v>
      </c>
      <c r="C18" s="344">
        <v>295</v>
      </c>
      <c r="D18" s="344">
        <v>455</v>
      </c>
      <c r="E18" s="332">
        <f t="shared" si="0"/>
        <v>54.24</v>
      </c>
    </row>
    <row r="19" s="264" customFormat="1" ht="32.1" customHeight="1" spans="1:5">
      <c r="A19" s="503" t="s">
        <v>130</v>
      </c>
      <c r="B19" s="464" t="s">
        <v>38</v>
      </c>
      <c r="C19" s="344"/>
      <c r="D19" s="344">
        <v>0</v>
      </c>
      <c r="E19" s="332" t="str">
        <f t="shared" si="0"/>
        <v/>
      </c>
    </row>
    <row r="20" ht="32.1" customHeight="1" spans="1:5">
      <c r="A20" s="339" t="s">
        <v>39</v>
      </c>
      <c r="B20" s="463" t="s">
        <v>40</v>
      </c>
      <c r="C20" s="118">
        <f>SUM(C21:C28)</f>
        <v>19300</v>
      </c>
      <c r="D20" s="118">
        <f>SUM(D21:D28)</f>
        <v>18600</v>
      </c>
      <c r="E20" s="332">
        <f t="shared" si="0"/>
        <v>-3.63</v>
      </c>
    </row>
    <row r="21" ht="32.1" customHeight="1" spans="1:5">
      <c r="A21" s="465" t="s">
        <v>41</v>
      </c>
      <c r="B21" s="464" t="s">
        <v>42</v>
      </c>
      <c r="C21" s="344">
        <v>3800</v>
      </c>
      <c r="D21" s="344">
        <v>4100</v>
      </c>
      <c r="E21" s="332">
        <f t="shared" si="0"/>
        <v>7.89</v>
      </c>
    </row>
    <row r="22" ht="32.1" customHeight="1" spans="1:5">
      <c r="A22" s="341" t="s">
        <v>43</v>
      </c>
      <c r="B22" s="466" t="s">
        <v>44</v>
      </c>
      <c r="C22" s="344">
        <v>4350</v>
      </c>
      <c r="D22" s="344">
        <v>6000</v>
      </c>
      <c r="E22" s="332">
        <f t="shared" si="0"/>
        <v>37.93</v>
      </c>
    </row>
    <row r="23" ht="32.1" customHeight="1" spans="1:5">
      <c r="A23" s="341" t="s">
        <v>45</v>
      </c>
      <c r="B23" s="464" t="s">
        <v>46</v>
      </c>
      <c r="C23" s="344">
        <v>5500</v>
      </c>
      <c r="D23" s="344">
        <v>4500</v>
      </c>
      <c r="E23" s="332">
        <f t="shared" si="0"/>
        <v>-18.18</v>
      </c>
    </row>
    <row r="24" ht="32.1" customHeight="1" spans="1:5">
      <c r="A24" s="341" t="s">
        <v>47</v>
      </c>
      <c r="B24" s="464" t="s">
        <v>48</v>
      </c>
      <c r="C24" s="344">
        <v>0</v>
      </c>
      <c r="D24" s="344"/>
      <c r="E24" s="332" t="str">
        <f t="shared" si="0"/>
        <v/>
      </c>
    </row>
    <row r="25" ht="32.1" customHeight="1" spans="1:5">
      <c r="A25" s="341" t="s">
        <v>49</v>
      </c>
      <c r="B25" s="464" t="s">
        <v>50</v>
      </c>
      <c r="C25" s="344">
        <v>5500</v>
      </c>
      <c r="D25" s="344">
        <v>3700</v>
      </c>
      <c r="E25" s="332">
        <f t="shared" si="0"/>
        <v>-32.73</v>
      </c>
    </row>
    <row r="26" s="264" customFormat="1" ht="32.1" customHeight="1" spans="1:5">
      <c r="A26" s="341" t="s">
        <v>51</v>
      </c>
      <c r="B26" s="464" t="s">
        <v>52</v>
      </c>
      <c r="C26" s="344">
        <v>0</v>
      </c>
      <c r="D26" s="344"/>
      <c r="E26" s="332" t="str">
        <f t="shared" si="0"/>
        <v/>
      </c>
    </row>
    <row r="27" ht="32.1" customHeight="1" spans="1:5">
      <c r="A27" s="341" t="s">
        <v>53</v>
      </c>
      <c r="B27" s="464" t="s">
        <v>54</v>
      </c>
      <c r="C27" s="344">
        <v>150</v>
      </c>
      <c r="D27" s="344">
        <v>300</v>
      </c>
      <c r="E27" s="332">
        <f t="shared" si="0"/>
        <v>100</v>
      </c>
    </row>
    <row r="28" ht="32.1" customHeight="1" spans="1:5">
      <c r="A28" s="341" t="s">
        <v>55</v>
      </c>
      <c r="B28" s="464" t="s">
        <v>56</v>
      </c>
      <c r="C28" s="344"/>
      <c r="D28" s="344"/>
      <c r="E28" s="332" t="str">
        <f t="shared" si="0"/>
        <v/>
      </c>
    </row>
    <row r="29" ht="32.1" customHeight="1" spans="1:5">
      <c r="A29" s="341"/>
      <c r="B29" s="464"/>
      <c r="C29" s="344"/>
      <c r="D29" s="344"/>
      <c r="E29" s="332" t="str">
        <f t="shared" si="0"/>
        <v/>
      </c>
    </row>
    <row r="30" s="325" customFormat="1" ht="32.1" customHeight="1" spans="1:5">
      <c r="A30" s="467"/>
      <c r="B30" s="468" t="s">
        <v>131</v>
      </c>
      <c r="C30" s="118">
        <f>C4+C20</f>
        <v>144526</v>
      </c>
      <c r="D30" s="118">
        <f>D4+D20</f>
        <v>161682</v>
      </c>
      <c r="E30" s="332">
        <f t="shared" si="0"/>
        <v>11.87</v>
      </c>
    </row>
    <row r="31" s="457" customFormat="1" ht="32.1" customHeight="1" spans="1:5">
      <c r="A31" s="339">
        <v>105</v>
      </c>
      <c r="B31" s="205" t="s">
        <v>58</v>
      </c>
      <c r="C31" s="439"/>
      <c r="D31" s="439">
        <v>65300</v>
      </c>
      <c r="E31" s="332" t="str">
        <f t="shared" si="0"/>
        <v/>
      </c>
    </row>
    <row r="32" ht="32.1" customHeight="1" spans="1:5">
      <c r="A32" s="469">
        <v>110</v>
      </c>
      <c r="B32" s="470" t="s">
        <v>59</v>
      </c>
      <c r="C32" s="118">
        <f>SUM(C33:C39)</f>
        <v>240709</v>
      </c>
      <c r="D32" s="118">
        <f>SUM(D33:D39)</f>
        <v>221878</v>
      </c>
      <c r="E32" s="332">
        <f t="shared" si="0"/>
        <v>-7.82</v>
      </c>
    </row>
    <row r="33" ht="32.1" customHeight="1" spans="1:5">
      <c r="A33" s="366">
        <v>11001</v>
      </c>
      <c r="B33" s="312" t="s">
        <v>60</v>
      </c>
      <c r="C33" s="344">
        <v>14468</v>
      </c>
      <c r="D33" s="344">
        <v>14468</v>
      </c>
      <c r="E33" s="332">
        <f t="shared" si="0"/>
        <v>0</v>
      </c>
    </row>
    <row r="34" ht="32.1" customHeight="1" spans="1:5">
      <c r="A34" s="366"/>
      <c r="B34" s="312" t="s">
        <v>61</v>
      </c>
      <c r="C34" s="344">
        <v>136675</v>
      </c>
      <c r="D34" s="344">
        <v>140781</v>
      </c>
      <c r="E34" s="332">
        <f t="shared" si="0"/>
        <v>3</v>
      </c>
    </row>
    <row r="35" ht="32.1" customHeight="1" spans="1:5">
      <c r="A35" s="366">
        <v>11006</v>
      </c>
      <c r="B35" s="312" t="s">
        <v>132</v>
      </c>
      <c r="C35" s="344"/>
      <c r="D35" s="344"/>
      <c r="E35" s="332" t="str">
        <f t="shared" si="0"/>
        <v/>
      </c>
    </row>
    <row r="36" ht="32.1" customHeight="1" spans="1:5">
      <c r="A36" s="366">
        <v>11008</v>
      </c>
      <c r="B36" s="312" t="s">
        <v>62</v>
      </c>
      <c r="C36" s="344">
        <v>24714</v>
      </c>
      <c r="D36" s="344">
        <v>16015</v>
      </c>
      <c r="E36" s="332">
        <f t="shared" si="0"/>
        <v>-35.2</v>
      </c>
    </row>
    <row r="37" ht="32.1" customHeight="1" spans="1:5">
      <c r="A37" s="366">
        <v>11009</v>
      </c>
      <c r="B37" s="312" t="s">
        <v>63</v>
      </c>
      <c r="C37" s="344">
        <v>64852</v>
      </c>
      <c r="D37" s="344">
        <v>50614</v>
      </c>
      <c r="E37" s="332">
        <f t="shared" si="0"/>
        <v>-21.95</v>
      </c>
    </row>
    <row r="38" s="458" customFormat="1" ht="32.1" customHeight="1" spans="1:5">
      <c r="A38" s="471">
        <v>11013</v>
      </c>
      <c r="B38" s="315" t="s">
        <v>64</v>
      </c>
      <c r="C38" s="344"/>
      <c r="D38" s="344"/>
      <c r="E38" s="332" t="str">
        <f t="shared" si="0"/>
        <v/>
      </c>
    </row>
    <row r="39" ht="32.1" customHeight="1" spans="1:5">
      <c r="A39" s="366">
        <v>11015</v>
      </c>
      <c r="B39" s="315" t="s">
        <v>65</v>
      </c>
      <c r="C39" s="344"/>
      <c r="D39" s="344"/>
      <c r="E39" s="332" t="str">
        <f t="shared" si="0"/>
        <v/>
      </c>
    </row>
    <row r="40" ht="32.1" customHeight="1" spans="1:5">
      <c r="A40" s="472"/>
      <c r="B40" s="473" t="s">
        <v>66</v>
      </c>
      <c r="C40" s="118">
        <f>C31+C32+C30</f>
        <v>385235</v>
      </c>
      <c r="D40" s="118">
        <f>D31+D32+D30</f>
        <v>448860</v>
      </c>
      <c r="E40" s="332">
        <f t="shared" si="0"/>
        <v>16.52</v>
      </c>
    </row>
    <row r="41" spans="4:4">
      <c r="D41" s="474"/>
    </row>
    <row r="42" spans="4:4">
      <c r="D42" s="474"/>
    </row>
    <row r="43" spans="4:4">
      <c r="D43" s="474"/>
    </row>
    <row r="44" spans="4:4">
      <c r="D44" s="474"/>
    </row>
  </sheetData>
  <mergeCells count="1">
    <mergeCell ref="B1:E1"/>
  </mergeCells>
  <conditionalFormatting sqref="E2">
    <cfRule type="cellIs" dxfId="0" priority="38" stopIfTrue="1" operator="lessThanOrEqual">
      <formula>-1</formula>
    </cfRule>
  </conditionalFormatting>
  <conditionalFormatting sqref="C4:D4">
    <cfRule type="expression" dxfId="1" priority="2" stopIfTrue="1">
      <formula>"len($A:$A)=3"</formula>
    </cfRule>
  </conditionalFormatting>
  <conditionalFormatting sqref="A31:B31">
    <cfRule type="expression" dxfId="1" priority="44" stopIfTrue="1">
      <formula>"len($A:$A)=3"</formula>
    </cfRule>
  </conditionalFormatting>
  <conditionalFormatting sqref="C32:D32">
    <cfRule type="expression" dxfId="1" priority="3" stopIfTrue="1">
      <formula>"len($A:$A)=3"</formula>
    </cfRule>
    <cfRule type="expression" dxfId="1" priority="5" stopIfTrue="1">
      <formula>"len($A:$A)=3"</formula>
    </cfRule>
  </conditionalFormatting>
  <conditionalFormatting sqref="C40:D40">
    <cfRule type="expression" dxfId="1" priority="4" stopIfTrue="1">
      <formula>"len($A:$A)=3"</formula>
    </cfRule>
  </conditionalFormatting>
  <conditionalFormatting sqref="B4:B6">
    <cfRule type="expression" dxfId="1" priority="37" stopIfTrue="1">
      <formula>"len($A:$A)=3"</formula>
    </cfRule>
  </conditionalFormatting>
  <conditionalFormatting sqref="B7:B8">
    <cfRule type="expression" dxfId="1" priority="36" stopIfTrue="1">
      <formula>"len($A:$A)=3"</formula>
    </cfRule>
  </conditionalFormatting>
  <conditionalFormatting sqref="B38:B39">
    <cfRule type="expression" dxfId="1" priority="12" stopIfTrue="1">
      <formula>"len($A:$A)=3"</formula>
    </cfRule>
    <cfRule type="expression" dxfId="1" priority="13" stopIfTrue="1">
      <formula>"len($A:$A)=3"</formula>
    </cfRule>
  </conditionalFormatting>
  <conditionalFormatting sqref="A4:B28">
    <cfRule type="expression" dxfId="1" priority="34" stopIfTrue="1">
      <formula>"len($A:$A)=3"</formula>
    </cfRule>
  </conditionalFormatting>
  <conditionalFormatting sqref="C4:D4 C20:D20">
    <cfRule type="expression" dxfId="1" priority="1" stopIfTrue="1">
      <formula>"len($A:$A)=3"</formula>
    </cfRule>
  </conditionalFormatting>
  <conditionalFormatting sqref="A29:B29 B40 B41:C58 D41:D44">
    <cfRule type="expression" dxfId="1" priority="45" stopIfTrue="1">
      <formula>"len($A:$A)=3"</formula>
    </cfRule>
  </conditionalFormatting>
  <conditionalFormatting sqref="B29 B31">
    <cfRule type="expression" dxfId="1" priority="57" stopIfTrue="1">
      <formula>"len($A:$A)=3"</formula>
    </cfRule>
  </conditionalFormatting>
  <conditionalFormatting sqref="A32:B32 A35:B35">
    <cfRule type="expression" dxfId="1" priority="17" stopIfTrue="1">
      <formula>"len($A:$A)=3"</formula>
    </cfRule>
  </conditionalFormatting>
  <conditionalFormatting sqref="B32:B34 B39">
    <cfRule type="expression" dxfId="1" priority="18" stopIfTrue="1">
      <formula>"len($A:$A)=3"</formula>
    </cfRule>
  </conditionalFormatting>
  <conditionalFormatting sqref="A33:B34">
    <cfRule type="expression" dxfId="1" priority="16" stopIfTrue="1">
      <formula>"len($A:$A)=3"</formula>
    </cfRule>
  </conditionalFormatting>
  <conditionalFormatting sqref="A36:B44">
    <cfRule type="expression" dxfId="1" priority="14" stopIfTrue="1">
      <formula>"len($A:$A)=3"</formula>
    </cfRule>
  </conditionalFormatting>
  <conditionalFormatting sqref="A38:B39">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74"/>
  <sheetViews>
    <sheetView showGridLines="0" showZeros="0" view="pageBreakPreview" zoomScaleNormal="100" workbookViewId="0">
      <pane xSplit="1" ySplit="3" topLeftCell="B1350" activePane="bottomRight" state="frozen"/>
      <selection/>
      <selection pane="topRight"/>
      <selection pane="bottomLeft"/>
      <selection pane="bottomRight" activeCell="N1359" sqref="N1359"/>
    </sheetView>
  </sheetViews>
  <sheetFormatPr defaultColWidth="9" defaultRowHeight="14.25" outlineLevelCol="6"/>
  <cols>
    <col min="1" max="1" width="10.875" style="173" customWidth="1"/>
    <col min="2" max="2" width="50.6333333333333" style="173" customWidth="1"/>
    <col min="3" max="4" width="20.6333333333333" style="173" customWidth="1"/>
    <col min="5" max="5" width="20.6333333333333" style="359" customWidth="1"/>
    <col min="6" max="6" width="4" style="173" hidden="1" customWidth="1"/>
    <col min="7" max="7" width="9" style="173" hidden="1" customWidth="1"/>
    <col min="8" max="16384" width="9" style="173"/>
  </cols>
  <sheetData>
    <row r="1" s="419" customFormat="1" ht="45" customHeight="1" spans="1:6">
      <c r="A1" s="421"/>
      <c r="B1" s="421" t="s">
        <v>133</v>
      </c>
      <c r="C1" s="421"/>
      <c r="D1" s="421"/>
      <c r="E1" s="422"/>
      <c r="F1" s="423"/>
    </row>
    <row r="2" s="209" customFormat="1" ht="20.1" customHeight="1" spans="1:5">
      <c r="A2" s="424"/>
      <c r="B2" s="425"/>
      <c r="C2" s="426"/>
      <c r="D2" s="427"/>
      <c r="E2" s="428" t="s">
        <v>1</v>
      </c>
    </row>
    <row r="3" s="174" customFormat="1" ht="45" customHeight="1" spans="1:7">
      <c r="A3" s="429" t="s">
        <v>2</v>
      </c>
      <c r="B3" s="430" t="s">
        <v>3</v>
      </c>
      <c r="C3" s="429" t="s">
        <v>128</v>
      </c>
      <c r="D3" s="429" t="s">
        <v>5</v>
      </c>
      <c r="E3" s="431" t="s">
        <v>129</v>
      </c>
      <c r="F3" s="398" t="s">
        <v>134</v>
      </c>
      <c r="G3" s="174" t="s">
        <v>135</v>
      </c>
    </row>
    <row r="4" ht="36" customHeight="1" spans="1:7">
      <c r="A4" s="432" t="s">
        <v>68</v>
      </c>
      <c r="B4" s="295" t="s">
        <v>69</v>
      </c>
      <c r="C4" s="297">
        <f>C5+C17+C26+C37+C48+C59+C70+C83+C92+C105+C115+C124+C135+C148+C155+C163+C169+C176+C183+C190+C197+C204+C212+C218+C224+C231+C246+C249+C252</f>
        <v>45815</v>
      </c>
      <c r="D4" s="297">
        <f>D5+D17+D26+D37+D48+D59+D70+D83+D92+D105+D115+D124+D135+D148+D155+D163+D169+D176+D183+D190+D197+D204+D212+D218+D224+D231+D246+D249+D252</f>
        <v>48863</v>
      </c>
      <c r="E4" s="332">
        <f>IFERROR((D4/C4-1)*100,"")</f>
        <v>6.65</v>
      </c>
      <c r="F4" s="275" t="str">
        <f t="shared" ref="F4:F67" si="0">IF(LEN(A4)=3,"是",IF(B4&lt;&gt;"",IF(SUM(C4:D4)&lt;&gt;0,"是","否"),"是"))</f>
        <v>是</v>
      </c>
      <c r="G4" s="173" t="str">
        <f t="shared" ref="G4:G67" si="1">IF(LEN(A4)=3,"类",IF(LEN(A4)=5,"款","项"))</f>
        <v>类</v>
      </c>
    </row>
    <row r="5" ht="36" customHeight="1" spans="1:7">
      <c r="A5" s="432" t="s">
        <v>136</v>
      </c>
      <c r="B5" s="295" t="s">
        <v>137</v>
      </c>
      <c r="C5" s="297">
        <f>SUM(C6:C16)</f>
        <v>1098</v>
      </c>
      <c r="D5" s="297">
        <f>SUM(D6:D16)</f>
        <v>1210</v>
      </c>
      <c r="E5" s="332">
        <f t="shared" ref="E5:E68" si="2">IFERROR((D5/C5-1)*100,"")</f>
        <v>10.2</v>
      </c>
      <c r="F5" s="275" t="str">
        <f t="shared" si="0"/>
        <v>是</v>
      </c>
      <c r="G5" s="173" t="str">
        <f t="shared" si="1"/>
        <v>款</v>
      </c>
    </row>
    <row r="6" ht="36" customHeight="1" spans="1:7">
      <c r="A6" s="433" t="s">
        <v>138</v>
      </c>
      <c r="B6" s="300" t="s">
        <v>139</v>
      </c>
      <c r="C6" s="301">
        <v>954</v>
      </c>
      <c r="D6" s="301">
        <v>1026</v>
      </c>
      <c r="E6" s="332" t="str">
        <f>IFERROR((#REF!/C6-1)*100,"")</f>
        <v/>
      </c>
      <c r="F6" s="275" t="str">
        <f t="shared" si="0"/>
        <v>是</v>
      </c>
      <c r="G6" s="173" t="str">
        <f t="shared" si="1"/>
        <v>项</v>
      </c>
    </row>
    <row r="7" ht="36" customHeight="1" spans="1:7">
      <c r="A7" s="433" t="s">
        <v>140</v>
      </c>
      <c r="B7" s="300" t="s">
        <v>141</v>
      </c>
      <c r="C7" s="301">
        <v>10</v>
      </c>
      <c r="E7" s="332">
        <f>IFERROR((D6/C7-1)*100,"")</f>
        <v>10160</v>
      </c>
      <c r="F7" s="275" t="str">
        <f t="shared" si="0"/>
        <v>是</v>
      </c>
      <c r="G7" s="173" t="str">
        <f t="shared" si="1"/>
        <v>项</v>
      </c>
    </row>
    <row r="8" ht="36" customHeight="1" spans="1:7">
      <c r="A8" s="433" t="s">
        <v>142</v>
      </c>
      <c r="B8" s="300" t="s">
        <v>143</v>
      </c>
      <c r="C8" s="301">
        <v>0</v>
      </c>
      <c r="D8" s="301">
        <v>19</v>
      </c>
      <c r="E8" s="332" t="str">
        <f t="shared" si="2"/>
        <v/>
      </c>
      <c r="F8" s="275" t="str">
        <f t="shared" si="0"/>
        <v>是</v>
      </c>
      <c r="G8" s="173" t="str">
        <f t="shared" si="1"/>
        <v>项</v>
      </c>
    </row>
    <row r="9" ht="36" customHeight="1" spans="1:7">
      <c r="A9" s="433" t="s">
        <v>144</v>
      </c>
      <c r="B9" s="300" t="s">
        <v>145</v>
      </c>
      <c r="C9" s="301">
        <v>5</v>
      </c>
      <c r="D9" s="301">
        <v>10</v>
      </c>
      <c r="E9" s="332">
        <f t="shared" si="2"/>
        <v>100</v>
      </c>
      <c r="F9" s="275" t="str">
        <f t="shared" si="0"/>
        <v>是</v>
      </c>
      <c r="G9" s="173" t="str">
        <f t="shared" si="1"/>
        <v>项</v>
      </c>
    </row>
    <row r="10" ht="36" customHeight="1" spans="1:7">
      <c r="A10" s="433" t="s">
        <v>146</v>
      </c>
      <c r="B10" s="300" t="s">
        <v>147</v>
      </c>
      <c r="C10" s="301">
        <v>0</v>
      </c>
      <c r="D10" s="301">
        <v>18</v>
      </c>
      <c r="E10" s="332" t="str">
        <f t="shared" si="2"/>
        <v/>
      </c>
      <c r="F10" s="275" t="str">
        <f t="shared" si="0"/>
        <v>是</v>
      </c>
      <c r="G10" s="173" t="str">
        <f t="shared" si="1"/>
        <v>项</v>
      </c>
    </row>
    <row r="11" ht="36" customHeight="1" spans="1:7">
      <c r="A11" s="433" t="s">
        <v>148</v>
      </c>
      <c r="B11" s="300" t="s">
        <v>149</v>
      </c>
      <c r="C11" s="301">
        <v>18</v>
      </c>
      <c r="D11" s="301">
        <v>2</v>
      </c>
      <c r="E11" s="332">
        <f t="shared" si="2"/>
        <v>-88.89</v>
      </c>
      <c r="F11" s="275" t="str">
        <f t="shared" si="0"/>
        <v>是</v>
      </c>
      <c r="G11" s="173" t="str">
        <f t="shared" si="1"/>
        <v>项</v>
      </c>
    </row>
    <row r="12" ht="36" customHeight="1" spans="1:7">
      <c r="A12" s="433" t="s">
        <v>150</v>
      </c>
      <c r="B12" s="300" t="s">
        <v>151</v>
      </c>
      <c r="C12" s="301">
        <v>29</v>
      </c>
      <c r="D12" s="301">
        <v>114</v>
      </c>
      <c r="E12" s="332">
        <f t="shared" si="2"/>
        <v>293.1</v>
      </c>
      <c r="F12" s="275" t="str">
        <f t="shared" si="0"/>
        <v>是</v>
      </c>
      <c r="G12" s="173" t="str">
        <f t="shared" si="1"/>
        <v>项</v>
      </c>
    </row>
    <row r="13" ht="36" customHeight="1" spans="1:7">
      <c r="A13" s="433" t="s">
        <v>152</v>
      </c>
      <c r="B13" s="300" t="s">
        <v>153</v>
      </c>
      <c r="C13" s="301">
        <v>46</v>
      </c>
      <c r="D13" s="301">
        <v>21</v>
      </c>
      <c r="E13" s="332">
        <f t="shared" si="2"/>
        <v>-54.35</v>
      </c>
      <c r="F13" s="275" t="str">
        <f t="shared" si="0"/>
        <v>是</v>
      </c>
      <c r="G13" s="173" t="str">
        <f t="shared" si="1"/>
        <v>项</v>
      </c>
    </row>
    <row r="14" ht="36" customHeight="1" spans="1:7">
      <c r="A14" s="433" t="s">
        <v>154</v>
      </c>
      <c r="B14" s="300" t="s">
        <v>155</v>
      </c>
      <c r="C14" s="301">
        <v>0</v>
      </c>
      <c r="D14" s="301"/>
      <c r="E14" s="332" t="str">
        <f t="shared" si="2"/>
        <v/>
      </c>
      <c r="F14" s="275" t="str">
        <f t="shared" si="0"/>
        <v>否</v>
      </c>
      <c r="G14" s="173" t="str">
        <f t="shared" si="1"/>
        <v>项</v>
      </c>
    </row>
    <row r="15" ht="36" customHeight="1" spans="1:7">
      <c r="A15" s="433" t="s">
        <v>156</v>
      </c>
      <c r="B15" s="300" t="s">
        <v>157</v>
      </c>
      <c r="C15" s="301">
        <v>0</v>
      </c>
      <c r="D15" s="301"/>
      <c r="E15" s="332" t="str">
        <f t="shared" si="2"/>
        <v/>
      </c>
      <c r="F15" s="275" t="str">
        <f t="shared" si="0"/>
        <v>否</v>
      </c>
      <c r="G15" s="173" t="str">
        <f t="shared" si="1"/>
        <v>项</v>
      </c>
    </row>
    <row r="16" ht="36" customHeight="1" spans="1:7">
      <c r="A16" s="433" t="s">
        <v>158</v>
      </c>
      <c r="B16" s="300" t="s">
        <v>159</v>
      </c>
      <c r="C16" s="301">
        <v>36</v>
      </c>
      <c r="D16" s="301"/>
      <c r="E16" s="332">
        <f t="shared" si="2"/>
        <v>-100</v>
      </c>
      <c r="F16" s="275" t="str">
        <f t="shared" si="0"/>
        <v>是</v>
      </c>
      <c r="G16" s="173" t="str">
        <f t="shared" si="1"/>
        <v>项</v>
      </c>
    </row>
    <row r="17" ht="36" customHeight="1" spans="1:7">
      <c r="A17" s="432" t="s">
        <v>160</v>
      </c>
      <c r="B17" s="295" t="s">
        <v>161</v>
      </c>
      <c r="C17" s="297">
        <f>SUM(C18:C25)</f>
        <v>1052</v>
      </c>
      <c r="D17" s="297">
        <f>SUM(D18:D25)</f>
        <v>1038</v>
      </c>
      <c r="E17" s="332">
        <f t="shared" si="2"/>
        <v>-1.33</v>
      </c>
      <c r="F17" s="275" t="str">
        <f t="shared" si="0"/>
        <v>是</v>
      </c>
      <c r="G17" s="173" t="str">
        <f t="shared" si="1"/>
        <v>款</v>
      </c>
    </row>
    <row r="18" ht="36" customHeight="1" spans="1:7">
      <c r="A18" s="433" t="s">
        <v>162</v>
      </c>
      <c r="B18" s="300" t="s">
        <v>139</v>
      </c>
      <c r="C18" s="301">
        <v>992</v>
      </c>
      <c r="D18" s="301">
        <v>960</v>
      </c>
      <c r="E18" s="332">
        <f t="shared" si="2"/>
        <v>-3.23</v>
      </c>
      <c r="F18" s="275" t="str">
        <f t="shared" si="0"/>
        <v>是</v>
      </c>
      <c r="G18" s="173" t="str">
        <f t="shared" si="1"/>
        <v>项</v>
      </c>
    </row>
    <row r="19" ht="36" customHeight="1" spans="1:7">
      <c r="A19" s="433" t="s">
        <v>163</v>
      </c>
      <c r="B19" s="300" t="s">
        <v>141</v>
      </c>
      <c r="C19" s="301">
        <v>0</v>
      </c>
      <c r="D19" s="301"/>
      <c r="E19" s="332" t="str">
        <f t="shared" si="2"/>
        <v/>
      </c>
      <c r="F19" s="275" t="str">
        <f t="shared" si="0"/>
        <v>否</v>
      </c>
      <c r="G19" s="173" t="str">
        <f t="shared" si="1"/>
        <v>项</v>
      </c>
    </row>
    <row r="20" ht="36" customHeight="1" spans="1:7">
      <c r="A20" s="433" t="s">
        <v>164</v>
      </c>
      <c r="B20" s="300" t="s">
        <v>143</v>
      </c>
      <c r="C20" s="301">
        <v>0</v>
      </c>
      <c r="D20" s="301">
        <v>3</v>
      </c>
      <c r="E20" s="332" t="str">
        <f t="shared" si="2"/>
        <v/>
      </c>
      <c r="F20" s="275" t="str">
        <f t="shared" si="0"/>
        <v>是</v>
      </c>
      <c r="G20" s="173" t="str">
        <f t="shared" si="1"/>
        <v>项</v>
      </c>
    </row>
    <row r="21" ht="36" customHeight="1" spans="1:7">
      <c r="A21" s="433" t="s">
        <v>165</v>
      </c>
      <c r="B21" s="300" t="s">
        <v>166</v>
      </c>
      <c r="C21" s="301">
        <v>0</v>
      </c>
      <c r="D21" s="301"/>
      <c r="E21" s="332" t="str">
        <f t="shared" si="2"/>
        <v/>
      </c>
      <c r="F21" s="275" t="str">
        <f t="shared" si="0"/>
        <v>否</v>
      </c>
      <c r="G21" s="173" t="str">
        <f t="shared" si="1"/>
        <v>项</v>
      </c>
    </row>
    <row r="22" ht="36" customHeight="1" spans="1:7">
      <c r="A22" s="433" t="s">
        <v>167</v>
      </c>
      <c r="B22" s="300" t="s">
        <v>168</v>
      </c>
      <c r="C22" s="301">
        <v>0</v>
      </c>
      <c r="D22" s="301"/>
      <c r="E22" s="332" t="str">
        <f t="shared" si="2"/>
        <v/>
      </c>
      <c r="F22" s="275" t="str">
        <f t="shared" si="0"/>
        <v>否</v>
      </c>
      <c r="G22" s="173" t="str">
        <f t="shared" si="1"/>
        <v>项</v>
      </c>
    </row>
    <row r="23" ht="36" customHeight="1" spans="1:7">
      <c r="A23" s="433" t="s">
        <v>169</v>
      </c>
      <c r="B23" s="300" t="s">
        <v>170</v>
      </c>
      <c r="C23" s="301">
        <v>10</v>
      </c>
      <c r="D23" s="301">
        <v>10</v>
      </c>
      <c r="E23" s="332">
        <f t="shared" si="2"/>
        <v>0</v>
      </c>
      <c r="F23" s="275" t="str">
        <f t="shared" si="0"/>
        <v>是</v>
      </c>
      <c r="G23" s="173" t="str">
        <f t="shared" si="1"/>
        <v>项</v>
      </c>
    </row>
    <row r="24" ht="36" customHeight="1" spans="1:7">
      <c r="A24" s="433" t="s">
        <v>171</v>
      </c>
      <c r="B24" s="300" t="s">
        <v>157</v>
      </c>
      <c r="C24" s="301">
        <v>0</v>
      </c>
      <c r="D24" s="301"/>
      <c r="E24" s="332" t="str">
        <f t="shared" si="2"/>
        <v/>
      </c>
      <c r="F24" s="275" t="str">
        <f t="shared" si="0"/>
        <v>否</v>
      </c>
      <c r="G24" s="173" t="str">
        <f t="shared" si="1"/>
        <v>项</v>
      </c>
    </row>
    <row r="25" ht="36" customHeight="1" spans="1:7">
      <c r="A25" s="433" t="s">
        <v>172</v>
      </c>
      <c r="B25" s="300" t="s">
        <v>173</v>
      </c>
      <c r="C25" s="301">
        <v>50</v>
      </c>
      <c r="D25" s="301">
        <v>65</v>
      </c>
      <c r="E25" s="332">
        <f t="shared" si="2"/>
        <v>30</v>
      </c>
      <c r="F25" s="275" t="str">
        <f t="shared" si="0"/>
        <v>是</v>
      </c>
      <c r="G25" s="173" t="str">
        <f t="shared" si="1"/>
        <v>项</v>
      </c>
    </row>
    <row r="26" ht="36" customHeight="1" spans="1:7">
      <c r="A26" s="432" t="s">
        <v>174</v>
      </c>
      <c r="B26" s="295" t="s">
        <v>175</v>
      </c>
      <c r="C26" s="297">
        <f>SUM(C27:C36)</f>
        <v>19587</v>
      </c>
      <c r="D26" s="297">
        <f>SUM(D27:D36)</f>
        <v>21005</v>
      </c>
      <c r="E26" s="332">
        <f t="shared" si="2"/>
        <v>7.24</v>
      </c>
      <c r="F26" s="275" t="str">
        <f t="shared" si="0"/>
        <v>是</v>
      </c>
      <c r="G26" s="173" t="str">
        <f t="shared" si="1"/>
        <v>款</v>
      </c>
    </row>
    <row r="27" ht="36" customHeight="1" spans="1:7">
      <c r="A27" s="433" t="s">
        <v>176</v>
      </c>
      <c r="B27" s="300" t="s">
        <v>139</v>
      </c>
      <c r="C27" s="301">
        <v>12699</v>
      </c>
      <c r="D27" s="301">
        <v>13075</v>
      </c>
      <c r="E27" s="332">
        <f t="shared" si="2"/>
        <v>2.96</v>
      </c>
      <c r="F27" s="275" t="str">
        <f t="shared" si="0"/>
        <v>是</v>
      </c>
      <c r="G27" s="173" t="str">
        <f t="shared" si="1"/>
        <v>项</v>
      </c>
    </row>
    <row r="28" ht="36" customHeight="1" spans="1:7">
      <c r="A28" s="433" t="s">
        <v>177</v>
      </c>
      <c r="B28" s="300" t="s">
        <v>141</v>
      </c>
      <c r="C28" s="301">
        <v>301</v>
      </c>
      <c r="D28" s="301">
        <v>642</v>
      </c>
      <c r="E28" s="332">
        <f t="shared" si="2"/>
        <v>113.29</v>
      </c>
      <c r="F28" s="275" t="str">
        <f t="shared" si="0"/>
        <v>是</v>
      </c>
      <c r="G28" s="173" t="str">
        <f t="shared" si="1"/>
        <v>项</v>
      </c>
    </row>
    <row r="29" ht="36" customHeight="1" spans="1:7">
      <c r="A29" s="433" t="s">
        <v>178</v>
      </c>
      <c r="B29" s="300" t="s">
        <v>143</v>
      </c>
      <c r="C29" s="301">
        <v>0</v>
      </c>
      <c r="E29" s="332" t="str">
        <f>IFERROR((D30/C29-1)*100,"")</f>
        <v/>
      </c>
      <c r="F29" s="275" t="str">
        <f t="shared" si="0"/>
        <v>否</v>
      </c>
      <c r="G29" s="173" t="str">
        <f t="shared" si="1"/>
        <v>项</v>
      </c>
    </row>
    <row r="30" ht="36" customHeight="1" spans="1:7">
      <c r="A30" s="433" t="s">
        <v>179</v>
      </c>
      <c r="B30" s="300" t="s">
        <v>180</v>
      </c>
      <c r="C30" s="301">
        <v>10</v>
      </c>
      <c r="D30" s="301">
        <v>7</v>
      </c>
      <c r="E30" s="332">
        <f>IFERROR((D31/C30-1)*100,"")</f>
        <v>2650</v>
      </c>
      <c r="F30" s="275" t="str">
        <f t="shared" si="0"/>
        <v>是</v>
      </c>
      <c r="G30" s="173" t="str">
        <f t="shared" si="1"/>
        <v>项</v>
      </c>
    </row>
    <row r="31" ht="36" customHeight="1" spans="1:7">
      <c r="A31" s="433" t="s">
        <v>181</v>
      </c>
      <c r="B31" s="300" t="s">
        <v>182</v>
      </c>
      <c r="C31" s="301">
        <v>116</v>
      </c>
      <c r="D31" s="301">
        <v>275</v>
      </c>
      <c r="E31" s="332">
        <f>IFERROR((D35/C31-1)*100,"")</f>
        <v>880.17</v>
      </c>
      <c r="F31" s="275" t="str">
        <f t="shared" si="0"/>
        <v>是</v>
      </c>
      <c r="G31" s="173" t="str">
        <f t="shared" si="1"/>
        <v>项</v>
      </c>
    </row>
    <row r="32" ht="36" customHeight="1" spans="1:7">
      <c r="A32" s="433" t="s">
        <v>183</v>
      </c>
      <c r="B32" s="300" t="s">
        <v>184</v>
      </c>
      <c r="C32" s="301">
        <v>0</v>
      </c>
      <c r="D32" s="434"/>
      <c r="E32" s="332" t="str">
        <f>IFERROR((D36/C32-1)*100,"")</f>
        <v/>
      </c>
      <c r="F32" s="275" t="str">
        <f t="shared" si="0"/>
        <v>否</v>
      </c>
      <c r="G32" s="173" t="str">
        <f t="shared" si="1"/>
        <v>项</v>
      </c>
    </row>
    <row r="33" ht="36" customHeight="1" spans="1:7">
      <c r="A33" s="433" t="s">
        <v>185</v>
      </c>
      <c r="B33" s="300" t="s">
        <v>186</v>
      </c>
      <c r="C33" s="301">
        <v>20</v>
      </c>
      <c r="D33" s="434"/>
      <c r="E33" s="332" t="str">
        <f>IFERROR((#REF!/C33-1)*100,"")</f>
        <v/>
      </c>
      <c r="F33" s="275" t="str">
        <f t="shared" si="0"/>
        <v>是</v>
      </c>
      <c r="G33" s="173" t="str">
        <f t="shared" si="1"/>
        <v>项</v>
      </c>
    </row>
    <row r="34" ht="36" customHeight="1" spans="1:7">
      <c r="A34" s="433" t="s">
        <v>187</v>
      </c>
      <c r="B34" s="300" t="s">
        <v>188</v>
      </c>
      <c r="C34" s="301">
        <v>0</v>
      </c>
      <c r="D34" s="434"/>
      <c r="E34" s="332" t="str">
        <f>IFERROR((#REF!/C34-1)*100,"")</f>
        <v/>
      </c>
      <c r="F34" s="275" t="str">
        <f t="shared" si="0"/>
        <v>否</v>
      </c>
      <c r="G34" s="173" t="str">
        <f t="shared" si="1"/>
        <v>项</v>
      </c>
    </row>
    <row r="35" ht="36" customHeight="1" spans="1:7">
      <c r="A35" s="433" t="s">
        <v>189</v>
      </c>
      <c r="B35" s="300" t="s">
        <v>157</v>
      </c>
      <c r="C35" s="301">
        <v>1278</v>
      </c>
      <c r="D35" s="301">
        <v>1137</v>
      </c>
      <c r="E35" s="332" t="str">
        <f>IFERROR((#REF!/C35-1)*100,"")</f>
        <v/>
      </c>
      <c r="F35" s="275" t="str">
        <f t="shared" si="0"/>
        <v>是</v>
      </c>
      <c r="G35" s="173" t="str">
        <f t="shared" si="1"/>
        <v>项</v>
      </c>
    </row>
    <row r="36" ht="36" customHeight="1" spans="1:7">
      <c r="A36" s="435" t="s">
        <v>190</v>
      </c>
      <c r="B36" s="300" t="s">
        <v>191</v>
      </c>
      <c r="C36" s="301">
        <v>5163</v>
      </c>
      <c r="D36" s="301">
        <v>5869</v>
      </c>
      <c r="E36" s="332" t="str">
        <f>IFERROR((#REF!/C36-1)*100,"")</f>
        <v/>
      </c>
      <c r="F36" s="275" t="str">
        <f t="shared" si="0"/>
        <v>是</v>
      </c>
      <c r="G36" s="173" t="str">
        <f t="shared" si="1"/>
        <v>项</v>
      </c>
    </row>
    <row r="37" ht="36" customHeight="1" spans="1:7">
      <c r="A37" s="432" t="s">
        <v>192</v>
      </c>
      <c r="B37" s="295" t="s">
        <v>193</v>
      </c>
      <c r="C37" s="297">
        <f>SUM(C38:C47)</f>
        <v>1254</v>
      </c>
      <c r="D37" s="297">
        <f>SUM(D38:D47)</f>
        <v>1502</v>
      </c>
      <c r="E37" s="332">
        <f t="shared" si="2"/>
        <v>19.78</v>
      </c>
      <c r="F37" s="275" t="str">
        <f t="shared" si="0"/>
        <v>是</v>
      </c>
      <c r="G37" s="173" t="str">
        <f t="shared" si="1"/>
        <v>款</v>
      </c>
    </row>
    <row r="38" ht="36" customHeight="1" spans="1:7">
      <c r="A38" s="433" t="s">
        <v>194</v>
      </c>
      <c r="B38" s="300" t="s">
        <v>139</v>
      </c>
      <c r="C38" s="301">
        <v>346</v>
      </c>
      <c r="D38" s="301">
        <v>420</v>
      </c>
      <c r="E38" s="332">
        <f t="shared" si="2"/>
        <v>21.39</v>
      </c>
      <c r="F38" s="275" t="str">
        <f t="shared" si="0"/>
        <v>是</v>
      </c>
      <c r="G38" s="173" t="str">
        <f t="shared" si="1"/>
        <v>项</v>
      </c>
    </row>
    <row r="39" ht="36" customHeight="1" spans="1:7">
      <c r="A39" s="433" t="s">
        <v>195</v>
      </c>
      <c r="B39" s="300" t="s">
        <v>141</v>
      </c>
      <c r="C39" s="301">
        <v>800</v>
      </c>
      <c r="D39" s="301">
        <v>800</v>
      </c>
      <c r="E39" s="332">
        <f t="shared" si="2"/>
        <v>0</v>
      </c>
      <c r="F39" s="275" t="str">
        <f t="shared" si="0"/>
        <v>是</v>
      </c>
      <c r="G39" s="173" t="str">
        <f t="shared" si="1"/>
        <v>项</v>
      </c>
    </row>
    <row r="40" ht="36" customHeight="1" spans="1:7">
      <c r="A40" s="433" t="s">
        <v>196</v>
      </c>
      <c r="B40" s="300" t="s">
        <v>143</v>
      </c>
      <c r="C40" s="301">
        <v>0</v>
      </c>
      <c r="D40" s="301"/>
      <c r="E40" s="332" t="str">
        <f t="shared" si="2"/>
        <v/>
      </c>
      <c r="F40" s="275" t="str">
        <f t="shared" si="0"/>
        <v>否</v>
      </c>
      <c r="G40" s="173" t="str">
        <f t="shared" si="1"/>
        <v>项</v>
      </c>
    </row>
    <row r="41" ht="36" customHeight="1" spans="1:7">
      <c r="A41" s="433" t="s">
        <v>197</v>
      </c>
      <c r="B41" s="300" t="s">
        <v>198</v>
      </c>
      <c r="C41" s="301">
        <v>0</v>
      </c>
      <c r="D41" s="301">
        <v>230</v>
      </c>
      <c r="E41" s="332" t="str">
        <f t="shared" si="2"/>
        <v/>
      </c>
      <c r="F41" s="275" t="str">
        <f t="shared" si="0"/>
        <v>是</v>
      </c>
      <c r="G41" s="173" t="str">
        <f t="shared" si="1"/>
        <v>项</v>
      </c>
    </row>
    <row r="42" ht="36" customHeight="1" spans="1:7">
      <c r="A42" s="433" t="s">
        <v>199</v>
      </c>
      <c r="B42" s="300" t="s">
        <v>200</v>
      </c>
      <c r="C42" s="301">
        <v>0</v>
      </c>
      <c r="D42" s="301"/>
      <c r="E42" s="332" t="str">
        <f t="shared" si="2"/>
        <v/>
      </c>
      <c r="F42" s="275" t="str">
        <f t="shared" si="0"/>
        <v>否</v>
      </c>
      <c r="G42" s="173" t="str">
        <f t="shared" si="1"/>
        <v>项</v>
      </c>
    </row>
    <row r="43" ht="36" customHeight="1" spans="1:7">
      <c r="A43" s="433" t="s">
        <v>201</v>
      </c>
      <c r="B43" s="300" t="s">
        <v>202</v>
      </c>
      <c r="C43" s="301">
        <v>0</v>
      </c>
      <c r="D43" s="301"/>
      <c r="E43" s="332" t="str">
        <f t="shared" si="2"/>
        <v/>
      </c>
      <c r="F43" s="275" t="str">
        <f t="shared" si="0"/>
        <v>否</v>
      </c>
      <c r="G43" s="173" t="str">
        <f t="shared" si="1"/>
        <v>项</v>
      </c>
    </row>
    <row r="44" ht="36" customHeight="1" spans="1:7">
      <c r="A44" s="433" t="s">
        <v>203</v>
      </c>
      <c r="B44" s="300" t="s">
        <v>204</v>
      </c>
      <c r="C44" s="301">
        <v>0</v>
      </c>
      <c r="D44" s="301"/>
      <c r="E44" s="332" t="str">
        <f t="shared" si="2"/>
        <v/>
      </c>
      <c r="F44" s="275" t="str">
        <f t="shared" si="0"/>
        <v>否</v>
      </c>
      <c r="G44" s="173" t="str">
        <f t="shared" si="1"/>
        <v>项</v>
      </c>
    </row>
    <row r="45" ht="36" customHeight="1" spans="1:7">
      <c r="A45" s="433" t="s">
        <v>205</v>
      </c>
      <c r="B45" s="300" t="s">
        <v>206</v>
      </c>
      <c r="C45" s="301">
        <v>5</v>
      </c>
      <c r="D45" s="301"/>
      <c r="E45" s="332">
        <f t="shared" si="2"/>
        <v>-100</v>
      </c>
      <c r="F45" s="275" t="str">
        <f t="shared" si="0"/>
        <v>是</v>
      </c>
      <c r="G45" s="173" t="str">
        <f t="shared" si="1"/>
        <v>项</v>
      </c>
    </row>
    <row r="46" ht="36" customHeight="1" spans="1:7">
      <c r="A46" s="433" t="s">
        <v>207</v>
      </c>
      <c r="B46" s="300" t="s">
        <v>157</v>
      </c>
      <c r="C46" s="301">
        <v>101</v>
      </c>
      <c r="D46" s="301">
        <v>52</v>
      </c>
      <c r="E46" s="332">
        <f t="shared" si="2"/>
        <v>-48.51</v>
      </c>
      <c r="F46" s="275" t="str">
        <f t="shared" si="0"/>
        <v>是</v>
      </c>
      <c r="G46" s="173" t="str">
        <f t="shared" si="1"/>
        <v>项</v>
      </c>
    </row>
    <row r="47" ht="36" customHeight="1" spans="1:7">
      <c r="A47" s="433" t="s">
        <v>208</v>
      </c>
      <c r="B47" s="300" t="s">
        <v>209</v>
      </c>
      <c r="C47" s="301">
        <v>2</v>
      </c>
      <c r="D47" s="301"/>
      <c r="E47" s="332">
        <f t="shared" si="2"/>
        <v>-100</v>
      </c>
      <c r="F47" s="275" t="str">
        <f t="shared" si="0"/>
        <v>是</v>
      </c>
      <c r="G47" s="173" t="str">
        <f t="shared" si="1"/>
        <v>项</v>
      </c>
    </row>
    <row r="48" ht="36" customHeight="1" spans="1:7">
      <c r="A48" s="432" t="s">
        <v>210</v>
      </c>
      <c r="B48" s="295" t="s">
        <v>211</v>
      </c>
      <c r="C48" s="297">
        <f>SUM(C49:C58)</f>
        <v>908</v>
      </c>
      <c r="D48" s="297">
        <f>SUM(D49:D58)</f>
        <v>562</v>
      </c>
      <c r="E48" s="332">
        <f t="shared" si="2"/>
        <v>-38.11</v>
      </c>
      <c r="F48" s="275" t="str">
        <f t="shared" si="0"/>
        <v>是</v>
      </c>
      <c r="G48" s="173" t="str">
        <f t="shared" si="1"/>
        <v>款</v>
      </c>
    </row>
    <row r="49" ht="36" customHeight="1" spans="1:7">
      <c r="A49" s="433" t="s">
        <v>212</v>
      </c>
      <c r="B49" s="300" t="s">
        <v>139</v>
      </c>
      <c r="C49" s="301">
        <v>209</v>
      </c>
      <c r="D49" s="301">
        <v>207</v>
      </c>
      <c r="E49" s="332">
        <f t="shared" si="2"/>
        <v>-0.96</v>
      </c>
      <c r="F49" s="275" t="str">
        <f t="shared" si="0"/>
        <v>是</v>
      </c>
      <c r="G49" s="173" t="str">
        <f t="shared" si="1"/>
        <v>项</v>
      </c>
    </row>
    <row r="50" ht="36" customHeight="1" spans="1:7">
      <c r="A50" s="433" t="s">
        <v>213</v>
      </c>
      <c r="B50" s="300" t="s">
        <v>141</v>
      </c>
      <c r="C50" s="301">
        <v>0</v>
      </c>
      <c r="D50" s="301"/>
      <c r="E50" s="332" t="str">
        <f t="shared" si="2"/>
        <v/>
      </c>
      <c r="F50" s="275" t="str">
        <f t="shared" si="0"/>
        <v>否</v>
      </c>
      <c r="G50" s="173" t="str">
        <f t="shared" si="1"/>
        <v>项</v>
      </c>
    </row>
    <row r="51" ht="36" customHeight="1" spans="1:7">
      <c r="A51" s="433" t="s">
        <v>214</v>
      </c>
      <c r="B51" s="300" t="s">
        <v>143</v>
      </c>
      <c r="C51" s="301">
        <v>0</v>
      </c>
      <c r="D51" s="301"/>
      <c r="E51" s="332" t="str">
        <f t="shared" si="2"/>
        <v/>
      </c>
      <c r="F51" s="275" t="str">
        <f t="shared" si="0"/>
        <v>否</v>
      </c>
      <c r="G51" s="173" t="str">
        <f t="shared" si="1"/>
        <v>项</v>
      </c>
    </row>
    <row r="52" ht="36" customHeight="1" spans="1:7">
      <c r="A52" s="433" t="s">
        <v>215</v>
      </c>
      <c r="B52" s="300" t="s">
        <v>216</v>
      </c>
      <c r="C52" s="301">
        <v>1</v>
      </c>
      <c r="D52" s="301">
        <v>1</v>
      </c>
      <c r="E52" s="332">
        <f t="shared" si="2"/>
        <v>0</v>
      </c>
      <c r="F52" s="275" t="str">
        <f t="shared" si="0"/>
        <v>是</v>
      </c>
      <c r="G52" s="173" t="str">
        <f t="shared" si="1"/>
        <v>项</v>
      </c>
    </row>
    <row r="53" ht="36" customHeight="1" spans="1:7">
      <c r="A53" s="433" t="s">
        <v>217</v>
      </c>
      <c r="B53" s="300" t="s">
        <v>218</v>
      </c>
      <c r="C53" s="301">
        <v>13</v>
      </c>
      <c r="D53" s="301">
        <v>0</v>
      </c>
      <c r="E53" s="332">
        <f t="shared" si="2"/>
        <v>-100</v>
      </c>
      <c r="F53" s="275" t="str">
        <f t="shared" si="0"/>
        <v>是</v>
      </c>
      <c r="G53" s="173" t="str">
        <f t="shared" si="1"/>
        <v>项</v>
      </c>
    </row>
    <row r="54" ht="36" customHeight="1" spans="1:7">
      <c r="A54" s="433" t="s">
        <v>219</v>
      </c>
      <c r="B54" s="300" t="s">
        <v>220</v>
      </c>
      <c r="C54" s="301">
        <v>3</v>
      </c>
      <c r="D54" s="301">
        <v>2</v>
      </c>
      <c r="E54" s="332">
        <f t="shared" si="2"/>
        <v>-33.33</v>
      </c>
      <c r="F54" s="275" t="str">
        <f t="shared" si="0"/>
        <v>是</v>
      </c>
      <c r="G54" s="173" t="str">
        <f t="shared" si="1"/>
        <v>项</v>
      </c>
    </row>
    <row r="55" ht="36" customHeight="1" spans="1:7">
      <c r="A55" s="433" t="s">
        <v>221</v>
      </c>
      <c r="B55" s="300" t="s">
        <v>222</v>
      </c>
      <c r="C55" s="301">
        <v>307</v>
      </c>
      <c r="D55" s="301">
        <v>4</v>
      </c>
      <c r="E55" s="332">
        <f t="shared" si="2"/>
        <v>-98.7</v>
      </c>
      <c r="F55" s="275" t="str">
        <f t="shared" si="0"/>
        <v>是</v>
      </c>
      <c r="G55" s="173" t="str">
        <f t="shared" si="1"/>
        <v>项</v>
      </c>
    </row>
    <row r="56" ht="36" customHeight="1" spans="1:7">
      <c r="A56" s="433" t="s">
        <v>223</v>
      </c>
      <c r="B56" s="300" t="s">
        <v>224</v>
      </c>
      <c r="C56" s="301">
        <v>38</v>
      </c>
      <c r="D56" s="301">
        <v>37</v>
      </c>
      <c r="E56" s="332">
        <f t="shared" si="2"/>
        <v>-2.63</v>
      </c>
      <c r="F56" s="275" t="str">
        <f t="shared" si="0"/>
        <v>是</v>
      </c>
      <c r="G56" s="173" t="str">
        <f t="shared" si="1"/>
        <v>项</v>
      </c>
    </row>
    <row r="57" ht="36" customHeight="1" spans="1:7">
      <c r="A57" s="433" t="s">
        <v>225</v>
      </c>
      <c r="B57" s="300" t="s">
        <v>157</v>
      </c>
      <c r="C57" s="301">
        <v>327</v>
      </c>
      <c r="D57" s="301">
        <v>275</v>
      </c>
      <c r="E57" s="332">
        <f t="shared" si="2"/>
        <v>-15.9</v>
      </c>
      <c r="F57" s="275" t="str">
        <f t="shared" si="0"/>
        <v>是</v>
      </c>
      <c r="G57" s="173" t="str">
        <f t="shared" si="1"/>
        <v>项</v>
      </c>
    </row>
    <row r="58" ht="36" customHeight="1" spans="1:7">
      <c r="A58" s="433" t="s">
        <v>226</v>
      </c>
      <c r="B58" s="300" t="s">
        <v>227</v>
      </c>
      <c r="C58" s="301">
        <v>10</v>
      </c>
      <c r="D58" s="301">
        <v>36</v>
      </c>
      <c r="E58" s="332">
        <f t="shared" si="2"/>
        <v>260</v>
      </c>
      <c r="F58" s="275" t="str">
        <f t="shared" si="0"/>
        <v>是</v>
      </c>
      <c r="G58" s="173" t="str">
        <f t="shared" si="1"/>
        <v>项</v>
      </c>
    </row>
    <row r="59" ht="36" customHeight="1" spans="1:7">
      <c r="A59" s="432" t="s">
        <v>228</v>
      </c>
      <c r="B59" s="295" t="s">
        <v>229</v>
      </c>
      <c r="C59" s="297">
        <f>SUM(C60:C69)</f>
        <v>1565</v>
      </c>
      <c r="D59" s="297">
        <f>SUM(D60:D69)</f>
        <v>1442</v>
      </c>
      <c r="E59" s="332">
        <f t="shared" si="2"/>
        <v>-7.86</v>
      </c>
      <c r="F59" s="275" t="str">
        <f t="shared" si="0"/>
        <v>是</v>
      </c>
      <c r="G59" s="173" t="str">
        <f t="shared" si="1"/>
        <v>款</v>
      </c>
    </row>
    <row r="60" ht="36" customHeight="1" spans="1:7">
      <c r="A60" s="433" t="s">
        <v>230</v>
      </c>
      <c r="B60" s="300" t="s">
        <v>139</v>
      </c>
      <c r="C60" s="301">
        <v>719</v>
      </c>
      <c r="D60" s="301">
        <v>581</v>
      </c>
      <c r="E60" s="332">
        <f t="shared" si="2"/>
        <v>-19.19</v>
      </c>
      <c r="F60" s="275" t="str">
        <f t="shared" si="0"/>
        <v>是</v>
      </c>
      <c r="G60" s="173" t="str">
        <f t="shared" si="1"/>
        <v>项</v>
      </c>
    </row>
    <row r="61" ht="36" customHeight="1" spans="1:7">
      <c r="A61" s="433" t="s">
        <v>231</v>
      </c>
      <c r="B61" s="300" t="s">
        <v>141</v>
      </c>
      <c r="C61" s="301">
        <v>0</v>
      </c>
      <c r="D61" s="301"/>
      <c r="E61" s="332" t="str">
        <f t="shared" si="2"/>
        <v/>
      </c>
      <c r="F61" s="275" t="str">
        <f t="shared" si="0"/>
        <v>否</v>
      </c>
      <c r="G61" s="173" t="str">
        <f t="shared" si="1"/>
        <v>项</v>
      </c>
    </row>
    <row r="62" ht="36" customHeight="1" spans="1:7">
      <c r="A62" s="433" t="s">
        <v>232</v>
      </c>
      <c r="B62" s="300" t="s">
        <v>143</v>
      </c>
      <c r="C62" s="301">
        <v>0</v>
      </c>
      <c r="D62" s="301"/>
      <c r="E62" s="332" t="str">
        <f t="shared" si="2"/>
        <v/>
      </c>
      <c r="F62" s="275" t="str">
        <f t="shared" si="0"/>
        <v>否</v>
      </c>
      <c r="G62" s="173" t="str">
        <f t="shared" si="1"/>
        <v>项</v>
      </c>
    </row>
    <row r="63" ht="36" customHeight="1" spans="1:7">
      <c r="A63" s="433" t="s">
        <v>233</v>
      </c>
      <c r="B63" s="300" t="s">
        <v>234</v>
      </c>
      <c r="C63" s="301">
        <v>10</v>
      </c>
      <c r="D63" s="301">
        <v>5</v>
      </c>
      <c r="E63" s="332">
        <f t="shared" si="2"/>
        <v>-50</v>
      </c>
      <c r="F63" s="275" t="str">
        <f t="shared" si="0"/>
        <v>是</v>
      </c>
      <c r="G63" s="173" t="str">
        <f t="shared" si="1"/>
        <v>项</v>
      </c>
    </row>
    <row r="64" ht="36" customHeight="1" spans="1:7">
      <c r="A64" s="433" t="s">
        <v>235</v>
      </c>
      <c r="B64" s="300" t="s">
        <v>236</v>
      </c>
      <c r="C64" s="301">
        <v>26</v>
      </c>
      <c r="D64" s="301"/>
      <c r="E64" s="332">
        <f t="shared" si="2"/>
        <v>-100</v>
      </c>
      <c r="F64" s="275" t="str">
        <f t="shared" si="0"/>
        <v>是</v>
      </c>
      <c r="G64" s="173" t="str">
        <f t="shared" si="1"/>
        <v>项</v>
      </c>
    </row>
    <row r="65" ht="36" customHeight="1" spans="1:7">
      <c r="A65" s="433" t="s">
        <v>237</v>
      </c>
      <c r="B65" s="300" t="s">
        <v>238</v>
      </c>
      <c r="C65" s="301">
        <v>0</v>
      </c>
      <c r="D65" s="301"/>
      <c r="E65" s="332" t="str">
        <f t="shared" si="2"/>
        <v/>
      </c>
      <c r="F65" s="275" t="str">
        <f t="shared" si="0"/>
        <v>否</v>
      </c>
      <c r="G65" s="173" t="str">
        <f t="shared" si="1"/>
        <v>项</v>
      </c>
    </row>
    <row r="66" ht="36" customHeight="1" spans="1:7">
      <c r="A66" s="433" t="s">
        <v>239</v>
      </c>
      <c r="B66" s="300" t="s">
        <v>240</v>
      </c>
      <c r="C66" s="301">
        <v>12</v>
      </c>
      <c r="D66" s="301"/>
      <c r="E66" s="332">
        <f t="shared" si="2"/>
        <v>-100</v>
      </c>
      <c r="F66" s="275" t="str">
        <f t="shared" si="0"/>
        <v>是</v>
      </c>
      <c r="G66" s="173" t="str">
        <f t="shared" si="1"/>
        <v>项</v>
      </c>
    </row>
    <row r="67" ht="36" customHeight="1" spans="1:7">
      <c r="A67" s="433" t="s">
        <v>241</v>
      </c>
      <c r="B67" s="300" t="s">
        <v>242</v>
      </c>
      <c r="C67" s="301">
        <v>41</v>
      </c>
      <c r="D67" s="301">
        <v>15</v>
      </c>
      <c r="E67" s="332">
        <f t="shared" si="2"/>
        <v>-63.41</v>
      </c>
      <c r="F67" s="275" t="str">
        <f t="shared" si="0"/>
        <v>是</v>
      </c>
      <c r="G67" s="173" t="str">
        <f t="shared" si="1"/>
        <v>项</v>
      </c>
    </row>
    <row r="68" ht="36" customHeight="1" spans="1:7">
      <c r="A68" s="433" t="s">
        <v>243</v>
      </c>
      <c r="B68" s="300" t="s">
        <v>157</v>
      </c>
      <c r="C68" s="301">
        <v>722</v>
      </c>
      <c r="D68" s="301">
        <v>736</v>
      </c>
      <c r="E68" s="332">
        <f t="shared" si="2"/>
        <v>1.94</v>
      </c>
      <c r="F68" s="275" t="str">
        <f t="shared" ref="F68:F131" si="3">IF(LEN(A68)=3,"是",IF(B68&lt;&gt;"",IF(SUM(C68:D68)&lt;&gt;0,"是","否"),"是"))</f>
        <v>是</v>
      </c>
      <c r="G68" s="173" t="str">
        <f t="shared" ref="G68:G131" si="4">IF(LEN(A68)=3,"类",IF(LEN(A68)=5,"款","项"))</f>
        <v>项</v>
      </c>
    </row>
    <row r="69" ht="36" customHeight="1" spans="1:7">
      <c r="A69" s="433" t="s">
        <v>244</v>
      </c>
      <c r="B69" s="300" t="s">
        <v>245</v>
      </c>
      <c r="C69" s="301">
        <v>35</v>
      </c>
      <c r="D69" s="301">
        <v>105</v>
      </c>
      <c r="E69" s="332">
        <f t="shared" ref="E69:E132" si="5">IFERROR((D69/C69-1)*100,"")</f>
        <v>200</v>
      </c>
      <c r="F69" s="275" t="str">
        <f t="shared" si="3"/>
        <v>是</v>
      </c>
      <c r="G69" s="173" t="str">
        <f t="shared" si="4"/>
        <v>项</v>
      </c>
    </row>
    <row r="70" ht="36" customHeight="1" spans="1:7">
      <c r="A70" s="432" t="s">
        <v>246</v>
      </c>
      <c r="B70" s="295" t="s">
        <v>247</v>
      </c>
      <c r="C70" s="297">
        <f>SUM(C71:C82)</f>
        <v>1545</v>
      </c>
      <c r="D70" s="297">
        <f>SUM(D71:D82)</f>
        <v>919</v>
      </c>
      <c r="E70" s="332">
        <f t="shared" si="5"/>
        <v>-40.52</v>
      </c>
      <c r="F70" s="275" t="str">
        <f t="shared" si="3"/>
        <v>是</v>
      </c>
      <c r="G70" s="173" t="str">
        <f t="shared" si="4"/>
        <v>款</v>
      </c>
    </row>
    <row r="71" ht="36" customHeight="1" spans="1:7">
      <c r="A71" s="433" t="s">
        <v>248</v>
      </c>
      <c r="B71" s="300" t="s">
        <v>139</v>
      </c>
      <c r="C71" s="301">
        <v>1545</v>
      </c>
      <c r="D71" s="301">
        <v>919</v>
      </c>
      <c r="E71" s="332">
        <f t="shared" si="5"/>
        <v>-40.52</v>
      </c>
      <c r="F71" s="275" t="str">
        <f t="shared" si="3"/>
        <v>是</v>
      </c>
      <c r="G71" s="173" t="str">
        <f t="shared" si="4"/>
        <v>项</v>
      </c>
    </row>
    <row r="72" ht="36" customHeight="1" spans="1:7">
      <c r="A72" s="433" t="s">
        <v>249</v>
      </c>
      <c r="B72" s="300" t="s">
        <v>141</v>
      </c>
      <c r="C72" s="301">
        <v>0</v>
      </c>
      <c r="D72" s="301">
        <v>0</v>
      </c>
      <c r="E72" s="332" t="str">
        <f t="shared" si="5"/>
        <v/>
      </c>
      <c r="F72" s="275" t="str">
        <f t="shared" si="3"/>
        <v>否</v>
      </c>
      <c r="G72" s="173" t="str">
        <f t="shared" si="4"/>
        <v>项</v>
      </c>
    </row>
    <row r="73" ht="36" customHeight="1" spans="1:7">
      <c r="A73" s="433" t="s">
        <v>250</v>
      </c>
      <c r="B73" s="300" t="s">
        <v>143</v>
      </c>
      <c r="C73" s="301">
        <v>0</v>
      </c>
      <c r="D73" s="301">
        <v>0</v>
      </c>
      <c r="E73" s="332" t="str">
        <f t="shared" si="5"/>
        <v/>
      </c>
      <c r="F73" s="275" t="str">
        <f t="shared" si="3"/>
        <v>否</v>
      </c>
      <c r="G73" s="173" t="str">
        <f t="shared" si="4"/>
        <v>项</v>
      </c>
    </row>
    <row r="74" ht="36" customHeight="1" spans="1:7">
      <c r="A74" s="433" t="s">
        <v>251</v>
      </c>
      <c r="B74" s="300" t="s">
        <v>252</v>
      </c>
      <c r="C74" s="301">
        <v>0</v>
      </c>
      <c r="D74" s="301">
        <v>0</v>
      </c>
      <c r="E74" s="332" t="str">
        <f t="shared" si="5"/>
        <v/>
      </c>
      <c r="F74" s="275" t="str">
        <f t="shared" si="3"/>
        <v>否</v>
      </c>
      <c r="G74" s="173" t="str">
        <f t="shared" si="4"/>
        <v>项</v>
      </c>
    </row>
    <row r="75" ht="36" customHeight="1" spans="1:7">
      <c r="A75" s="433" t="s">
        <v>253</v>
      </c>
      <c r="B75" s="300" t="s">
        <v>254</v>
      </c>
      <c r="C75" s="301">
        <v>0</v>
      </c>
      <c r="D75" s="301">
        <v>0</v>
      </c>
      <c r="E75" s="332" t="str">
        <f t="shared" si="5"/>
        <v/>
      </c>
      <c r="F75" s="275" t="str">
        <f t="shared" si="3"/>
        <v>否</v>
      </c>
      <c r="G75" s="173" t="str">
        <f t="shared" si="4"/>
        <v>项</v>
      </c>
    </row>
    <row r="76" ht="36" customHeight="1" spans="1:7">
      <c r="A76" s="433" t="s">
        <v>255</v>
      </c>
      <c r="B76" s="300" t="s">
        <v>256</v>
      </c>
      <c r="C76" s="301"/>
      <c r="D76" s="301"/>
      <c r="E76" s="332" t="str">
        <f t="shared" si="5"/>
        <v/>
      </c>
      <c r="F76" s="275" t="str">
        <f t="shared" si="3"/>
        <v>否</v>
      </c>
      <c r="G76" s="173" t="str">
        <f t="shared" si="4"/>
        <v>项</v>
      </c>
    </row>
    <row r="77" ht="36" customHeight="1" spans="1:7">
      <c r="A77" s="433" t="s">
        <v>257</v>
      </c>
      <c r="B77" s="300" t="s">
        <v>258</v>
      </c>
      <c r="C77" s="301">
        <v>0</v>
      </c>
      <c r="D77" s="301">
        <v>0</v>
      </c>
      <c r="E77" s="332" t="str">
        <f t="shared" si="5"/>
        <v/>
      </c>
      <c r="F77" s="275" t="str">
        <f t="shared" si="3"/>
        <v>否</v>
      </c>
      <c r="G77" s="173" t="str">
        <f t="shared" si="4"/>
        <v>项</v>
      </c>
    </row>
    <row r="78" ht="36" customHeight="1" spans="1:7">
      <c r="A78" s="433" t="s">
        <v>259</v>
      </c>
      <c r="B78" s="300" t="s">
        <v>260</v>
      </c>
      <c r="C78" s="301">
        <v>0</v>
      </c>
      <c r="D78" s="301">
        <v>0</v>
      </c>
      <c r="E78" s="332" t="str">
        <f t="shared" si="5"/>
        <v/>
      </c>
      <c r="F78" s="275" t="str">
        <f t="shared" si="3"/>
        <v>否</v>
      </c>
      <c r="G78" s="173" t="str">
        <f t="shared" si="4"/>
        <v>项</v>
      </c>
    </row>
    <row r="79" ht="36" customHeight="1" spans="1:7">
      <c r="A79" s="433" t="s">
        <v>261</v>
      </c>
      <c r="B79" s="300" t="s">
        <v>240</v>
      </c>
      <c r="C79" s="301">
        <v>0</v>
      </c>
      <c r="D79" s="301">
        <v>0</v>
      </c>
      <c r="E79" s="332" t="str">
        <f t="shared" si="5"/>
        <v/>
      </c>
      <c r="F79" s="275" t="str">
        <f t="shared" si="3"/>
        <v>否</v>
      </c>
      <c r="G79" s="173" t="str">
        <f t="shared" si="4"/>
        <v>项</v>
      </c>
    </row>
    <row r="80" ht="36" customHeight="1" spans="1:7">
      <c r="A80" s="436">
        <v>2010710</v>
      </c>
      <c r="B80" s="300" t="s">
        <v>262</v>
      </c>
      <c r="C80" s="301">
        <v>0</v>
      </c>
      <c r="D80" s="301">
        <v>0</v>
      </c>
      <c r="E80" s="332" t="str">
        <f t="shared" si="5"/>
        <v/>
      </c>
      <c r="F80" s="275" t="str">
        <f t="shared" si="3"/>
        <v>否</v>
      </c>
      <c r="G80" s="173" t="str">
        <f t="shared" si="4"/>
        <v>项</v>
      </c>
    </row>
    <row r="81" ht="36" customHeight="1" spans="1:7">
      <c r="A81" s="433" t="s">
        <v>263</v>
      </c>
      <c r="B81" s="300" t="s">
        <v>157</v>
      </c>
      <c r="C81" s="301"/>
      <c r="D81" s="301"/>
      <c r="E81" s="332" t="str">
        <f t="shared" si="5"/>
        <v/>
      </c>
      <c r="F81" s="275" t="str">
        <f t="shared" si="3"/>
        <v>否</v>
      </c>
      <c r="G81" s="173" t="str">
        <f t="shared" si="4"/>
        <v>项</v>
      </c>
    </row>
    <row r="82" ht="36" customHeight="1" spans="1:7">
      <c r="A82" s="433" t="s">
        <v>264</v>
      </c>
      <c r="B82" s="300" t="s">
        <v>265</v>
      </c>
      <c r="C82" s="301">
        <v>0</v>
      </c>
      <c r="D82" s="301">
        <v>0</v>
      </c>
      <c r="E82" s="332" t="str">
        <f t="shared" si="5"/>
        <v/>
      </c>
      <c r="F82" s="275" t="str">
        <f t="shared" si="3"/>
        <v>否</v>
      </c>
      <c r="G82" s="173" t="str">
        <f t="shared" si="4"/>
        <v>项</v>
      </c>
    </row>
    <row r="83" ht="36" customHeight="1" spans="1:7">
      <c r="A83" s="432" t="s">
        <v>266</v>
      </c>
      <c r="B83" s="295" t="s">
        <v>267</v>
      </c>
      <c r="C83" s="297">
        <f>SUM(C84:C91)</f>
        <v>24</v>
      </c>
      <c r="D83" s="297">
        <f>SUM(D84:D91)</f>
        <v>23</v>
      </c>
      <c r="E83" s="332">
        <f t="shared" si="5"/>
        <v>-4.17</v>
      </c>
      <c r="F83" s="275" t="str">
        <f t="shared" si="3"/>
        <v>是</v>
      </c>
      <c r="G83" s="173" t="str">
        <f t="shared" si="4"/>
        <v>款</v>
      </c>
    </row>
    <row r="84" ht="36" customHeight="1" spans="1:7">
      <c r="A84" s="433" t="s">
        <v>268</v>
      </c>
      <c r="B84" s="300" t="s">
        <v>139</v>
      </c>
      <c r="C84" s="301">
        <v>5</v>
      </c>
      <c r="D84" s="301">
        <v>4</v>
      </c>
      <c r="E84" s="332">
        <f t="shared" si="5"/>
        <v>-20</v>
      </c>
      <c r="F84" s="275" t="str">
        <f t="shared" si="3"/>
        <v>是</v>
      </c>
      <c r="G84" s="173" t="str">
        <f t="shared" si="4"/>
        <v>项</v>
      </c>
    </row>
    <row r="85" ht="36" customHeight="1" spans="1:7">
      <c r="A85" s="433" t="s">
        <v>269</v>
      </c>
      <c r="B85" s="300" t="s">
        <v>141</v>
      </c>
      <c r="C85" s="301">
        <v>0</v>
      </c>
      <c r="D85" s="301">
        <v>0</v>
      </c>
      <c r="E85" s="332" t="str">
        <f t="shared" si="5"/>
        <v/>
      </c>
      <c r="F85" s="275" t="str">
        <f t="shared" si="3"/>
        <v>否</v>
      </c>
      <c r="G85" s="173" t="str">
        <f t="shared" si="4"/>
        <v>项</v>
      </c>
    </row>
    <row r="86" ht="36" customHeight="1" spans="1:7">
      <c r="A86" s="433" t="s">
        <v>270</v>
      </c>
      <c r="B86" s="300" t="s">
        <v>143</v>
      </c>
      <c r="C86" s="301">
        <v>0</v>
      </c>
      <c r="D86" s="301"/>
      <c r="E86" s="332" t="str">
        <f t="shared" si="5"/>
        <v/>
      </c>
      <c r="F86" s="275" t="str">
        <f t="shared" si="3"/>
        <v>否</v>
      </c>
      <c r="G86" s="173" t="str">
        <f t="shared" si="4"/>
        <v>项</v>
      </c>
    </row>
    <row r="87" ht="36" customHeight="1" spans="1:7">
      <c r="A87" s="433" t="s">
        <v>271</v>
      </c>
      <c r="B87" s="300" t="s">
        <v>272</v>
      </c>
      <c r="C87" s="301">
        <v>0</v>
      </c>
      <c r="D87" s="301"/>
      <c r="E87" s="332" t="str">
        <f t="shared" si="5"/>
        <v/>
      </c>
      <c r="F87" s="275" t="str">
        <f t="shared" si="3"/>
        <v>否</v>
      </c>
      <c r="G87" s="173" t="str">
        <f t="shared" si="4"/>
        <v>项</v>
      </c>
    </row>
    <row r="88" ht="36" customHeight="1" spans="1:7">
      <c r="A88" s="433" t="s">
        <v>273</v>
      </c>
      <c r="B88" s="300" t="s">
        <v>274</v>
      </c>
      <c r="C88" s="301">
        <v>0</v>
      </c>
      <c r="D88" s="301"/>
      <c r="E88" s="332" t="str">
        <f t="shared" si="5"/>
        <v/>
      </c>
      <c r="F88" s="275" t="str">
        <f t="shared" si="3"/>
        <v>否</v>
      </c>
      <c r="G88" s="173" t="str">
        <f t="shared" si="4"/>
        <v>项</v>
      </c>
    </row>
    <row r="89" ht="36" customHeight="1" spans="1:7">
      <c r="A89" s="433" t="s">
        <v>275</v>
      </c>
      <c r="B89" s="300" t="s">
        <v>240</v>
      </c>
      <c r="C89" s="301">
        <v>0</v>
      </c>
      <c r="D89" s="301">
        <v>0</v>
      </c>
      <c r="E89" s="332" t="str">
        <f t="shared" si="5"/>
        <v/>
      </c>
      <c r="F89" s="275" t="str">
        <f t="shared" si="3"/>
        <v>否</v>
      </c>
      <c r="G89" s="173" t="str">
        <f t="shared" si="4"/>
        <v>项</v>
      </c>
    </row>
    <row r="90" ht="36" customHeight="1" spans="1:7">
      <c r="A90" s="433" t="s">
        <v>276</v>
      </c>
      <c r="B90" s="300" t="s">
        <v>157</v>
      </c>
      <c r="C90" s="301">
        <v>19</v>
      </c>
      <c r="D90" s="301">
        <v>19</v>
      </c>
      <c r="E90" s="332">
        <f t="shared" si="5"/>
        <v>0</v>
      </c>
      <c r="F90" s="275" t="str">
        <f t="shared" si="3"/>
        <v>是</v>
      </c>
      <c r="G90" s="173" t="str">
        <f t="shared" si="4"/>
        <v>项</v>
      </c>
    </row>
    <row r="91" ht="36" customHeight="1" spans="1:7">
      <c r="A91" s="433" t="s">
        <v>277</v>
      </c>
      <c r="B91" s="300" t="s">
        <v>278</v>
      </c>
      <c r="C91" s="301"/>
      <c r="D91" s="301"/>
      <c r="E91" s="332" t="str">
        <f t="shared" si="5"/>
        <v/>
      </c>
      <c r="F91" s="275" t="str">
        <f t="shared" si="3"/>
        <v>否</v>
      </c>
      <c r="G91" s="173" t="str">
        <f t="shared" si="4"/>
        <v>项</v>
      </c>
    </row>
    <row r="92" ht="36" customHeight="1" spans="1:7">
      <c r="A92" s="432" t="s">
        <v>279</v>
      </c>
      <c r="B92" s="295" t="s">
        <v>280</v>
      </c>
      <c r="C92" s="297"/>
      <c r="D92" s="297"/>
      <c r="E92" s="332" t="str">
        <f t="shared" si="5"/>
        <v/>
      </c>
      <c r="F92" s="275" t="str">
        <f t="shared" si="3"/>
        <v>否</v>
      </c>
      <c r="G92" s="173" t="str">
        <f t="shared" si="4"/>
        <v>款</v>
      </c>
    </row>
    <row r="93" ht="36" customHeight="1" spans="1:7">
      <c r="A93" s="433" t="s">
        <v>281</v>
      </c>
      <c r="B93" s="300" t="s">
        <v>139</v>
      </c>
      <c r="C93" s="301">
        <v>0</v>
      </c>
      <c r="D93" s="301">
        <v>0</v>
      </c>
      <c r="E93" s="332" t="str">
        <f t="shared" si="5"/>
        <v/>
      </c>
      <c r="F93" s="275" t="str">
        <f t="shared" si="3"/>
        <v>否</v>
      </c>
      <c r="G93" s="173" t="str">
        <f t="shared" si="4"/>
        <v>项</v>
      </c>
    </row>
    <row r="94" ht="36" customHeight="1" spans="1:7">
      <c r="A94" s="433" t="s">
        <v>282</v>
      </c>
      <c r="B94" s="300" t="s">
        <v>141</v>
      </c>
      <c r="C94" s="301">
        <v>0</v>
      </c>
      <c r="D94" s="301">
        <v>0</v>
      </c>
      <c r="E94" s="332" t="str">
        <f t="shared" si="5"/>
        <v/>
      </c>
      <c r="F94" s="275" t="str">
        <f t="shared" si="3"/>
        <v>否</v>
      </c>
      <c r="G94" s="173" t="str">
        <f t="shared" si="4"/>
        <v>项</v>
      </c>
    </row>
    <row r="95" ht="36" customHeight="1" spans="1:7">
      <c r="A95" s="433" t="s">
        <v>283</v>
      </c>
      <c r="B95" s="300" t="s">
        <v>143</v>
      </c>
      <c r="C95" s="301">
        <v>0</v>
      </c>
      <c r="D95" s="301">
        <v>0</v>
      </c>
      <c r="E95" s="332" t="str">
        <f t="shared" si="5"/>
        <v/>
      </c>
      <c r="F95" s="275" t="str">
        <f t="shared" si="3"/>
        <v>否</v>
      </c>
      <c r="G95" s="173" t="str">
        <f t="shared" si="4"/>
        <v>项</v>
      </c>
    </row>
    <row r="96" ht="36" customHeight="1" spans="1:7">
      <c r="A96" s="433" t="s">
        <v>284</v>
      </c>
      <c r="B96" s="300" t="s">
        <v>285</v>
      </c>
      <c r="C96" s="301"/>
      <c r="D96" s="301"/>
      <c r="E96" s="332" t="str">
        <f t="shared" si="5"/>
        <v/>
      </c>
      <c r="F96" s="275" t="str">
        <f t="shared" si="3"/>
        <v>否</v>
      </c>
      <c r="G96" s="173" t="str">
        <f t="shared" si="4"/>
        <v>项</v>
      </c>
    </row>
    <row r="97" ht="36" customHeight="1" spans="1:7">
      <c r="A97" s="433" t="s">
        <v>286</v>
      </c>
      <c r="B97" s="300" t="s">
        <v>287</v>
      </c>
      <c r="C97" s="301">
        <v>0</v>
      </c>
      <c r="D97" s="301">
        <v>0</v>
      </c>
      <c r="E97" s="332" t="str">
        <f t="shared" si="5"/>
        <v/>
      </c>
      <c r="F97" s="275" t="str">
        <f t="shared" si="3"/>
        <v>否</v>
      </c>
      <c r="G97" s="173" t="str">
        <f t="shared" si="4"/>
        <v>项</v>
      </c>
    </row>
    <row r="98" ht="36" customHeight="1" spans="1:7">
      <c r="A98" s="433" t="s">
        <v>288</v>
      </c>
      <c r="B98" s="300" t="s">
        <v>240</v>
      </c>
      <c r="C98" s="301">
        <v>0</v>
      </c>
      <c r="D98" s="301">
        <v>0</v>
      </c>
      <c r="E98" s="332" t="str">
        <f t="shared" si="5"/>
        <v/>
      </c>
      <c r="F98" s="275" t="str">
        <f t="shared" si="3"/>
        <v>否</v>
      </c>
      <c r="G98" s="173" t="str">
        <f t="shared" si="4"/>
        <v>项</v>
      </c>
    </row>
    <row r="99" ht="36" customHeight="1" spans="1:7">
      <c r="A99" s="433" t="s">
        <v>289</v>
      </c>
      <c r="B99" s="300" t="s">
        <v>290</v>
      </c>
      <c r="C99" s="301">
        <v>0</v>
      </c>
      <c r="D99" s="301">
        <v>0</v>
      </c>
      <c r="E99" s="332" t="str">
        <f t="shared" si="5"/>
        <v/>
      </c>
      <c r="F99" s="275" t="str">
        <f t="shared" si="3"/>
        <v>否</v>
      </c>
      <c r="G99" s="173" t="str">
        <f t="shared" si="4"/>
        <v>项</v>
      </c>
    </row>
    <row r="100" ht="36" customHeight="1" spans="1:7">
      <c r="A100" s="433" t="s">
        <v>291</v>
      </c>
      <c r="B100" s="300" t="s">
        <v>292</v>
      </c>
      <c r="C100" s="301">
        <v>0</v>
      </c>
      <c r="D100" s="301">
        <v>0</v>
      </c>
      <c r="E100" s="332" t="str">
        <f t="shared" si="5"/>
        <v/>
      </c>
      <c r="F100" s="275" t="str">
        <f t="shared" si="3"/>
        <v>否</v>
      </c>
      <c r="G100" s="173" t="str">
        <f t="shared" si="4"/>
        <v>项</v>
      </c>
    </row>
    <row r="101" ht="36" customHeight="1" spans="1:7">
      <c r="A101" s="433" t="s">
        <v>293</v>
      </c>
      <c r="B101" s="300" t="s">
        <v>294</v>
      </c>
      <c r="C101" s="301">
        <v>0</v>
      </c>
      <c r="D101" s="301">
        <v>0</v>
      </c>
      <c r="E101" s="332" t="str">
        <f t="shared" si="5"/>
        <v/>
      </c>
      <c r="F101" s="275" t="str">
        <f t="shared" si="3"/>
        <v>否</v>
      </c>
      <c r="G101" s="173" t="str">
        <f t="shared" si="4"/>
        <v>项</v>
      </c>
    </row>
    <row r="102" ht="36" customHeight="1" spans="1:7">
      <c r="A102" s="433" t="s">
        <v>295</v>
      </c>
      <c r="B102" s="300" t="s">
        <v>296</v>
      </c>
      <c r="C102" s="301">
        <v>0</v>
      </c>
      <c r="D102" s="301">
        <v>0</v>
      </c>
      <c r="E102" s="332" t="str">
        <f t="shared" si="5"/>
        <v/>
      </c>
      <c r="F102" s="275" t="str">
        <f t="shared" si="3"/>
        <v>否</v>
      </c>
      <c r="G102" s="173" t="str">
        <f t="shared" si="4"/>
        <v>项</v>
      </c>
    </row>
    <row r="103" ht="36" customHeight="1" spans="1:7">
      <c r="A103" s="433" t="s">
        <v>297</v>
      </c>
      <c r="B103" s="300" t="s">
        <v>157</v>
      </c>
      <c r="C103" s="301">
        <v>0</v>
      </c>
      <c r="D103" s="301">
        <v>0</v>
      </c>
      <c r="E103" s="332" t="str">
        <f t="shared" si="5"/>
        <v/>
      </c>
      <c r="F103" s="275" t="str">
        <f t="shared" si="3"/>
        <v>否</v>
      </c>
      <c r="G103" s="173" t="str">
        <f t="shared" si="4"/>
        <v>项</v>
      </c>
    </row>
    <row r="104" ht="36" customHeight="1" spans="1:7">
      <c r="A104" s="433" t="s">
        <v>298</v>
      </c>
      <c r="B104" s="300" t="s">
        <v>299</v>
      </c>
      <c r="C104" s="301"/>
      <c r="D104" s="301"/>
      <c r="E104" s="332" t="str">
        <f t="shared" si="5"/>
        <v/>
      </c>
      <c r="F104" s="275" t="str">
        <f t="shared" si="3"/>
        <v>否</v>
      </c>
      <c r="G104" s="173" t="str">
        <f t="shared" si="4"/>
        <v>项</v>
      </c>
    </row>
    <row r="105" ht="36" customHeight="1" spans="1:7">
      <c r="A105" s="432" t="s">
        <v>300</v>
      </c>
      <c r="B105" s="295" t="s">
        <v>301</v>
      </c>
      <c r="C105" s="297"/>
      <c r="D105" s="297"/>
      <c r="E105" s="332" t="str">
        <f t="shared" si="5"/>
        <v/>
      </c>
      <c r="F105" s="275" t="str">
        <f t="shared" si="3"/>
        <v>否</v>
      </c>
      <c r="G105" s="173" t="str">
        <f t="shared" si="4"/>
        <v>款</v>
      </c>
    </row>
    <row r="106" ht="36" customHeight="1" spans="1:7">
      <c r="A106" s="433" t="s">
        <v>302</v>
      </c>
      <c r="B106" s="300" t="s">
        <v>139</v>
      </c>
      <c r="C106" s="301"/>
      <c r="D106" s="301"/>
      <c r="E106" s="332" t="str">
        <f t="shared" si="5"/>
        <v/>
      </c>
      <c r="F106" s="275" t="str">
        <f t="shared" si="3"/>
        <v>否</v>
      </c>
      <c r="G106" s="173" t="str">
        <f t="shared" si="4"/>
        <v>项</v>
      </c>
    </row>
    <row r="107" ht="36" customHeight="1" spans="1:7">
      <c r="A107" s="433" t="s">
        <v>303</v>
      </c>
      <c r="B107" s="300" t="s">
        <v>141</v>
      </c>
      <c r="C107" s="301">
        <v>0</v>
      </c>
      <c r="D107" s="301">
        <v>0</v>
      </c>
      <c r="E107" s="332" t="str">
        <f t="shared" si="5"/>
        <v/>
      </c>
      <c r="F107" s="275" t="str">
        <f t="shared" si="3"/>
        <v>否</v>
      </c>
      <c r="G107" s="173" t="str">
        <f t="shared" si="4"/>
        <v>项</v>
      </c>
    </row>
    <row r="108" ht="36" customHeight="1" spans="1:7">
      <c r="A108" s="433" t="s">
        <v>304</v>
      </c>
      <c r="B108" s="300" t="s">
        <v>143</v>
      </c>
      <c r="C108" s="301">
        <v>0</v>
      </c>
      <c r="D108" s="301">
        <v>0</v>
      </c>
      <c r="E108" s="332" t="str">
        <f t="shared" si="5"/>
        <v/>
      </c>
      <c r="F108" s="275" t="str">
        <f t="shared" si="3"/>
        <v>否</v>
      </c>
      <c r="G108" s="173" t="str">
        <f t="shared" si="4"/>
        <v>项</v>
      </c>
    </row>
    <row r="109" ht="36" customHeight="1" spans="1:7">
      <c r="A109" s="433" t="s">
        <v>305</v>
      </c>
      <c r="B109" s="300" t="s">
        <v>306</v>
      </c>
      <c r="C109" s="301">
        <v>0</v>
      </c>
      <c r="D109" s="301">
        <v>0</v>
      </c>
      <c r="E109" s="332" t="str">
        <f t="shared" si="5"/>
        <v/>
      </c>
      <c r="F109" s="275" t="str">
        <f t="shared" si="3"/>
        <v>否</v>
      </c>
      <c r="G109" s="173" t="str">
        <f t="shared" si="4"/>
        <v>项</v>
      </c>
    </row>
    <row r="110" ht="36" customHeight="1" spans="1:7">
      <c r="A110" s="433" t="s">
        <v>307</v>
      </c>
      <c r="B110" s="300" t="s">
        <v>308</v>
      </c>
      <c r="C110" s="301">
        <v>0</v>
      </c>
      <c r="D110" s="301">
        <v>0</v>
      </c>
      <c r="E110" s="332" t="str">
        <f t="shared" si="5"/>
        <v/>
      </c>
      <c r="F110" s="275" t="str">
        <f t="shared" si="3"/>
        <v>否</v>
      </c>
      <c r="G110" s="173" t="str">
        <f t="shared" si="4"/>
        <v>项</v>
      </c>
    </row>
    <row r="111" ht="36" customHeight="1" spans="1:7">
      <c r="A111" s="433" t="s">
        <v>309</v>
      </c>
      <c r="B111" s="300" t="s">
        <v>310</v>
      </c>
      <c r="C111" s="301">
        <v>0</v>
      </c>
      <c r="D111" s="301">
        <v>0</v>
      </c>
      <c r="E111" s="332" t="str">
        <f t="shared" si="5"/>
        <v/>
      </c>
      <c r="F111" s="275" t="str">
        <f t="shared" si="3"/>
        <v>否</v>
      </c>
      <c r="G111" s="173" t="str">
        <f t="shared" si="4"/>
        <v>项</v>
      </c>
    </row>
    <row r="112" ht="36" customHeight="1" spans="1:7">
      <c r="A112" s="433" t="s">
        <v>311</v>
      </c>
      <c r="B112" s="300" t="s">
        <v>312</v>
      </c>
      <c r="C112" s="301"/>
      <c r="D112" s="301"/>
      <c r="E112" s="332" t="str">
        <f t="shared" si="5"/>
        <v/>
      </c>
      <c r="F112" s="275" t="str">
        <f t="shared" si="3"/>
        <v>否</v>
      </c>
      <c r="G112" s="173" t="str">
        <f t="shared" si="4"/>
        <v>项</v>
      </c>
    </row>
    <row r="113" ht="36" customHeight="1" spans="1:7">
      <c r="A113" s="433" t="s">
        <v>313</v>
      </c>
      <c r="B113" s="300" t="s">
        <v>157</v>
      </c>
      <c r="C113" s="301"/>
      <c r="D113" s="301"/>
      <c r="E113" s="332" t="str">
        <f t="shared" si="5"/>
        <v/>
      </c>
      <c r="F113" s="275" t="str">
        <f t="shared" si="3"/>
        <v>否</v>
      </c>
      <c r="G113" s="173" t="str">
        <f t="shared" si="4"/>
        <v>项</v>
      </c>
    </row>
    <row r="114" ht="36" customHeight="1" spans="1:7">
      <c r="A114" s="433" t="s">
        <v>314</v>
      </c>
      <c r="B114" s="300" t="s">
        <v>315</v>
      </c>
      <c r="C114" s="301"/>
      <c r="D114" s="301"/>
      <c r="E114" s="332" t="str">
        <f t="shared" si="5"/>
        <v/>
      </c>
      <c r="F114" s="275" t="str">
        <f t="shared" si="3"/>
        <v>否</v>
      </c>
      <c r="G114" s="173" t="str">
        <f t="shared" si="4"/>
        <v>项</v>
      </c>
    </row>
    <row r="115" ht="36" customHeight="1" spans="1:7">
      <c r="A115" s="432" t="s">
        <v>316</v>
      </c>
      <c r="B115" s="295" t="s">
        <v>317</v>
      </c>
      <c r="C115" s="297">
        <f>SUM(C116:C123)</f>
        <v>2615</v>
      </c>
      <c r="D115" s="297">
        <f>SUM(D116:D123)</f>
        <v>2453</v>
      </c>
      <c r="E115" s="332">
        <f t="shared" si="5"/>
        <v>-6.2</v>
      </c>
      <c r="F115" s="275" t="str">
        <f t="shared" si="3"/>
        <v>是</v>
      </c>
      <c r="G115" s="173" t="str">
        <f t="shared" si="4"/>
        <v>款</v>
      </c>
    </row>
    <row r="116" ht="36" customHeight="1" spans="1:7">
      <c r="A116" s="433" t="s">
        <v>318</v>
      </c>
      <c r="B116" s="300" t="s">
        <v>139</v>
      </c>
      <c r="C116" s="301">
        <v>1867</v>
      </c>
      <c r="D116" s="301">
        <v>2046</v>
      </c>
      <c r="E116" s="332">
        <f t="shared" si="5"/>
        <v>9.59</v>
      </c>
      <c r="F116" s="275" t="str">
        <f t="shared" si="3"/>
        <v>是</v>
      </c>
      <c r="G116" s="173" t="str">
        <f t="shared" si="4"/>
        <v>项</v>
      </c>
    </row>
    <row r="117" ht="36" customHeight="1" spans="1:7">
      <c r="A117" s="433" t="s">
        <v>319</v>
      </c>
      <c r="B117" s="300" t="s">
        <v>141</v>
      </c>
      <c r="C117" s="301">
        <v>0</v>
      </c>
      <c r="D117" s="301">
        <v>0</v>
      </c>
      <c r="E117" s="332" t="str">
        <f t="shared" si="5"/>
        <v/>
      </c>
      <c r="F117" s="275" t="str">
        <f t="shared" si="3"/>
        <v>否</v>
      </c>
      <c r="G117" s="173" t="str">
        <f t="shared" si="4"/>
        <v>项</v>
      </c>
    </row>
    <row r="118" ht="36" customHeight="1" spans="1:7">
      <c r="A118" s="433" t="s">
        <v>320</v>
      </c>
      <c r="B118" s="300" t="s">
        <v>143</v>
      </c>
      <c r="C118" s="301">
        <v>108</v>
      </c>
      <c r="D118" s="301"/>
      <c r="E118" s="332">
        <f t="shared" si="5"/>
        <v>-100</v>
      </c>
      <c r="F118" s="275" t="str">
        <f t="shared" si="3"/>
        <v>是</v>
      </c>
      <c r="G118" s="173" t="str">
        <f t="shared" si="4"/>
        <v>项</v>
      </c>
    </row>
    <row r="119" ht="36" customHeight="1" spans="1:7">
      <c r="A119" s="433" t="s">
        <v>321</v>
      </c>
      <c r="B119" s="300" t="s">
        <v>322</v>
      </c>
      <c r="C119" s="301">
        <v>186</v>
      </c>
      <c r="D119" s="301">
        <v>95</v>
      </c>
      <c r="E119" s="332">
        <f t="shared" si="5"/>
        <v>-48.92</v>
      </c>
      <c r="F119" s="275" t="str">
        <f t="shared" si="3"/>
        <v>是</v>
      </c>
      <c r="G119" s="173" t="str">
        <f t="shared" si="4"/>
        <v>项</v>
      </c>
    </row>
    <row r="120" ht="36" customHeight="1" spans="1:7">
      <c r="A120" s="433" t="s">
        <v>323</v>
      </c>
      <c r="B120" s="300" t="s">
        <v>324</v>
      </c>
      <c r="C120" s="301">
        <v>0</v>
      </c>
      <c r="D120" s="301">
        <v>0</v>
      </c>
      <c r="E120" s="332" t="str">
        <f t="shared" si="5"/>
        <v/>
      </c>
      <c r="F120" s="275" t="str">
        <f t="shared" si="3"/>
        <v>否</v>
      </c>
      <c r="G120" s="173" t="str">
        <f t="shared" si="4"/>
        <v>项</v>
      </c>
    </row>
    <row r="121" ht="36" customHeight="1" spans="1:7">
      <c r="A121" s="433" t="s">
        <v>325</v>
      </c>
      <c r="B121" s="300" t="s">
        <v>326</v>
      </c>
      <c r="C121" s="301">
        <v>55</v>
      </c>
      <c r="D121" s="301">
        <v>70</v>
      </c>
      <c r="E121" s="332">
        <f t="shared" si="5"/>
        <v>27.27</v>
      </c>
      <c r="F121" s="275" t="str">
        <f t="shared" si="3"/>
        <v>是</v>
      </c>
      <c r="G121" s="173" t="str">
        <f t="shared" si="4"/>
        <v>项</v>
      </c>
    </row>
    <row r="122" ht="36" customHeight="1" spans="1:7">
      <c r="A122" s="433" t="s">
        <v>327</v>
      </c>
      <c r="B122" s="300" t="s">
        <v>157</v>
      </c>
      <c r="C122" s="301">
        <v>62</v>
      </c>
      <c r="D122" s="301">
        <v>62</v>
      </c>
      <c r="E122" s="332">
        <f t="shared" si="5"/>
        <v>0</v>
      </c>
      <c r="F122" s="275" t="str">
        <f t="shared" si="3"/>
        <v>是</v>
      </c>
      <c r="G122" s="173" t="str">
        <f t="shared" si="4"/>
        <v>项</v>
      </c>
    </row>
    <row r="123" ht="36" customHeight="1" spans="1:7">
      <c r="A123" s="433" t="s">
        <v>328</v>
      </c>
      <c r="B123" s="300" t="s">
        <v>329</v>
      </c>
      <c r="C123" s="301">
        <v>337</v>
      </c>
      <c r="D123" s="301">
        <v>180</v>
      </c>
      <c r="E123" s="332">
        <f t="shared" si="5"/>
        <v>-46.59</v>
      </c>
      <c r="F123" s="275" t="str">
        <f t="shared" si="3"/>
        <v>是</v>
      </c>
      <c r="G123" s="173" t="str">
        <f t="shared" si="4"/>
        <v>项</v>
      </c>
    </row>
    <row r="124" ht="36" customHeight="1" spans="1:7">
      <c r="A124" s="432" t="s">
        <v>330</v>
      </c>
      <c r="B124" s="295" t="s">
        <v>331</v>
      </c>
      <c r="C124" s="297">
        <f>SUM(C125:C134)</f>
        <v>3520</v>
      </c>
      <c r="D124" s="297">
        <f>SUM(D125:D134)</f>
        <v>4684</v>
      </c>
      <c r="E124" s="332">
        <f t="shared" si="5"/>
        <v>33.07</v>
      </c>
      <c r="F124" s="275" t="str">
        <f t="shared" si="3"/>
        <v>是</v>
      </c>
      <c r="G124" s="173" t="str">
        <f t="shared" si="4"/>
        <v>款</v>
      </c>
    </row>
    <row r="125" ht="36" customHeight="1" spans="1:7">
      <c r="A125" s="433" t="s">
        <v>332</v>
      </c>
      <c r="B125" s="300" t="s">
        <v>139</v>
      </c>
      <c r="C125" s="301">
        <v>267</v>
      </c>
      <c r="D125" s="301">
        <v>334</v>
      </c>
      <c r="E125" s="332">
        <f t="shared" si="5"/>
        <v>25.09</v>
      </c>
      <c r="F125" s="275" t="str">
        <f t="shared" si="3"/>
        <v>是</v>
      </c>
      <c r="G125" s="173" t="str">
        <f t="shared" si="4"/>
        <v>项</v>
      </c>
    </row>
    <row r="126" ht="36" customHeight="1" spans="1:7">
      <c r="A126" s="433" t="s">
        <v>333</v>
      </c>
      <c r="B126" s="300" t="s">
        <v>141</v>
      </c>
      <c r="C126" s="301">
        <v>0</v>
      </c>
      <c r="D126" s="301">
        <v>0</v>
      </c>
      <c r="E126" s="332" t="str">
        <f t="shared" si="5"/>
        <v/>
      </c>
      <c r="F126" s="275" t="str">
        <f t="shared" si="3"/>
        <v>否</v>
      </c>
      <c r="G126" s="173" t="str">
        <f t="shared" si="4"/>
        <v>项</v>
      </c>
    </row>
    <row r="127" ht="36" customHeight="1" spans="1:7">
      <c r="A127" s="433" t="s">
        <v>334</v>
      </c>
      <c r="B127" s="300" t="s">
        <v>143</v>
      </c>
      <c r="C127" s="301">
        <v>0</v>
      </c>
      <c r="D127" s="301"/>
      <c r="E127" s="332" t="str">
        <f t="shared" si="5"/>
        <v/>
      </c>
      <c r="F127" s="275" t="str">
        <f t="shared" si="3"/>
        <v>否</v>
      </c>
      <c r="G127" s="173" t="str">
        <f t="shared" si="4"/>
        <v>项</v>
      </c>
    </row>
    <row r="128" ht="36" customHeight="1" spans="1:7">
      <c r="A128" s="433" t="s">
        <v>335</v>
      </c>
      <c r="B128" s="300" t="s">
        <v>336</v>
      </c>
      <c r="C128" s="301">
        <v>0</v>
      </c>
      <c r="D128" s="301">
        <v>0</v>
      </c>
      <c r="E128" s="332" t="str">
        <f t="shared" si="5"/>
        <v/>
      </c>
      <c r="F128" s="275" t="str">
        <f t="shared" si="3"/>
        <v>否</v>
      </c>
      <c r="G128" s="173" t="str">
        <f t="shared" si="4"/>
        <v>项</v>
      </c>
    </row>
    <row r="129" ht="36" customHeight="1" spans="1:7">
      <c r="A129" s="433" t="s">
        <v>337</v>
      </c>
      <c r="B129" s="300" t="s">
        <v>338</v>
      </c>
      <c r="C129" s="301">
        <v>0</v>
      </c>
      <c r="D129" s="301">
        <v>0</v>
      </c>
      <c r="E129" s="332" t="str">
        <f t="shared" si="5"/>
        <v/>
      </c>
      <c r="F129" s="275" t="str">
        <f t="shared" si="3"/>
        <v>否</v>
      </c>
      <c r="G129" s="173" t="str">
        <f t="shared" si="4"/>
        <v>项</v>
      </c>
    </row>
    <row r="130" ht="36" customHeight="1" spans="1:7">
      <c r="A130" s="433" t="s">
        <v>339</v>
      </c>
      <c r="B130" s="300" t="s">
        <v>340</v>
      </c>
      <c r="C130" s="301">
        <v>0</v>
      </c>
      <c r="D130" s="301">
        <v>0</v>
      </c>
      <c r="E130" s="332" t="str">
        <f t="shared" si="5"/>
        <v/>
      </c>
      <c r="F130" s="275" t="str">
        <f t="shared" si="3"/>
        <v>否</v>
      </c>
      <c r="G130" s="173" t="str">
        <f t="shared" si="4"/>
        <v>项</v>
      </c>
    </row>
    <row r="131" ht="36" customHeight="1" spans="1:7">
      <c r="A131" s="433" t="s">
        <v>341</v>
      </c>
      <c r="B131" s="300" t="s">
        <v>342</v>
      </c>
      <c r="C131" s="301">
        <v>0</v>
      </c>
      <c r="D131" s="301">
        <v>0</v>
      </c>
      <c r="E131" s="332" t="str">
        <f t="shared" si="5"/>
        <v/>
      </c>
      <c r="F131" s="275" t="str">
        <f t="shared" si="3"/>
        <v>否</v>
      </c>
      <c r="G131" s="173" t="str">
        <f t="shared" si="4"/>
        <v>项</v>
      </c>
    </row>
    <row r="132" ht="36" customHeight="1" spans="1:7">
      <c r="A132" s="433" t="s">
        <v>343</v>
      </c>
      <c r="B132" s="300" t="s">
        <v>344</v>
      </c>
      <c r="C132" s="301">
        <v>43</v>
      </c>
      <c r="D132" s="301">
        <v>40</v>
      </c>
      <c r="E132" s="332">
        <f t="shared" si="5"/>
        <v>-6.98</v>
      </c>
      <c r="F132" s="275" t="str">
        <f t="shared" ref="F132:F195" si="6">IF(LEN(A132)=3,"是",IF(B132&lt;&gt;"",IF(SUM(C132:D132)&lt;&gt;0,"是","否"),"是"))</f>
        <v>是</v>
      </c>
      <c r="G132" s="173" t="str">
        <f t="shared" ref="G132:G195" si="7">IF(LEN(A132)=3,"类",IF(LEN(A132)=5,"款","项"))</f>
        <v>项</v>
      </c>
    </row>
    <row r="133" ht="36" customHeight="1" spans="1:7">
      <c r="A133" s="433" t="s">
        <v>345</v>
      </c>
      <c r="B133" s="300" t="s">
        <v>157</v>
      </c>
      <c r="C133" s="301">
        <v>0</v>
      </c>
      <c r="D133" s="301"/>
      <c r="E133" s="332" t="str">
        <f t="shared" ref="E133:E196" si="8">IFERROR((D133/C133-1)*100,"")</f>
        <v/>
      </c>
      <c r="F133" s="275" t="str">
        <f t="shared" si="6"/>
        <v>否</v>
      </c>
      <c r="G133" s="173" t="str">
        <f t="shared" si="7"/>
        <v>项</v>
      </c>
    </row>
    <row r="134" ht="36" customHeight="1" spans="1:7">
      <c r="A134" s="433" t="s">
        <v>346</v>
      </c>
      <c r="B134" s="300" t="s">
        <v>347</v>
      </c>
      <c r="C134" s="301">
        <v>3210</v>
      </c>
      <c r="D134" s="301">
        <v>4310</v>
      </c>
      <c r="E134" s="332">
        <f t="shared" si="8"/>
        <v>34.27</v>
      </c>
      <c r="F134" s="275" t="str">
        <f t="shared" si="6"/>
        <v>是</v>
      </c>
      <c r="G134" s="173" t="str">
        <f t="shared" si="7"/>
        <v>项</v>
      </c>
    </row>
    <row r="135" ht="36" customHeight="1" spans="1:7">
      <c r="A135" s="432" t="s">
        <v>348</v>
      </c>
      <c r="B135" s="295" t="s">
        <v>349</v>
      </c>
      <c r="C135" s="297"/>
      <c r="D135" s="297"/>
      <c r="E135" s="332" t="str">
        <f t="shared" si="8"/>
        <v/>
      </c>
      <c r="F135" s="275" t="str">
        <f t="shared" si="6"/>
        <v>否</v>
      </c>
      <c r="G135" s="173" t="str">
        <f t="shared" si="7"/>
        <v>款</v>
      </c>
    </row>
    <row r="136" ht="36" customHeight="1" spans="1:7">
      <c r="A136" s="433" t="s">
        <v>350</v>
      </c>
      <c r="B136" s="300" t="s">
        <v>139</v>
      </c>
      <c r="C136" s="301">
        <v>0</v>
      </c>
      <c r="D136" s="301">
        <v>0</v>
      </c>
      <c r="E136" s="332" t="str">
        <f t="shared" si="8"/>
        <v/>
      </c>
      <c r="F136" s="275" t="str">
        <f t="shared" si="6"/>
        <v>否</v>
      </c>
      <c r="G136" s="173" t="str">
        <f t="shared" si="7"/>
        <v>项</v>
      </c>
    </row>
    <row r="137" ht="36" customHeight="1" spans="1:7">
      <c r="A137" s="433" t="s">
        <v>351</v>
      </c>
      <c r="B137" s="300" t="s">
        <v>141</v>
      </c>
      <c r="C137" s="301"/>
      <c r="D137" s="301"/>
      <c r="E137" s="332" t="str">
        <f t="shared" si="8"/>
        <v/>
      </c>
      <c r="F137" s="275" t="str">
        <f t="shared" si="6"/>
        <v>否</v>
      </c>
      <c r="G137" s="173" t="str">
        <f t="shared" si="7"/>
        <v>项</v>
      </c>
    </row>
    <row r="138" ht="36" customHeight="1" spans="1:7">
      <c r="A138" s="433" t="s">
        <v>352</v>
      </c>
      <c r="B138" s="300" t="s">
        <v>143</v>
      </c>
      <c r="C138" s="301">
        <v>0</v>
      </c>
      <c r="D138" s="301">
        <v>0</v>
      </c>
      <c r="E138" s="332" t="str">
        <f t="shared" si="8"/>
        <v/>
      </c>
      <c r="F138" s="275" t="str">
        <f t="shared" si="6"/>
        <v>否</v>
      </c>
      <c r="G138" s="173" t="str">
        <f t="shared" si="7"/>
        <v>项</v>
      </c>
    </row>
    <row r="139" ht="36" customHeight="1" spans="1:7">
      <c r="A139" s="433" t="s">
        <v>353</v>
      </c>
      <c r="B139" s="300" t="s">
        <v>354</v>
      </c>
      <c r="C139" s="301">
        <v>0</v>
      </c>
      <c r="D139" s="301">
        <v>0</v>
      </c>
      <c r="E139" s="332" t="str">
        <f t="shared" si="8"/>
        <v/>
      </c>
      <c r="F139" s="275" t="str">
        <f t="shared" si="6"/>
        <v>否</v>
      </c>
      <c r="G139" s="173" t="str">
        <f t="shared" si="7"/>
        <v>项</v>
      </c>
    </row>
    <row r="140" ht="36" customHeight="1" spans="1:7">
      <c r="A140" s="433" t="s">
        <v>355</v>
      </c>
      <c r="B140" s="300" t="s">
        <v>356</v>
      </c>
      <c r="C140" s="301"/>
      <c r="D140" s="301"/>
      <c r="E140" s="332" t="str">
        <f t="shared" si="8"/>
        <v/>
      </c>
      <c r="F140" s="275" t="str">
        <f t="shared" si="6"/>
        <v>否</v>
      </c>
      <c r="G140" s="173" t="str">
        <f t="shared" si="7"/>
        <v>项</v>
      </c>
    </row>
    <row r="141" ht="36" customHeight="1" spans="1:7">
      <c r="A141" s="433" t="s">
        <v>357</v>
      </c>
      <c r="B141" s="300" t="s">
        <v>358</v>
      </c>
      <c r="C141" s="301"/>
      <c r="D141" s="301"/>
      <c r="E141" s="332" t="str">
        <f t="shared" si="8"/>
        <v/>
      </c>
      <c r="F141" s="275" t="str">
        <f t="shared" si="6"/>
        <v>否</v>
      </c>
      <c r="G141" s="173" t="str">
        <f t="shared" si="7"/>
        <v>项</v>
      </c>
    </row>
    <row r="142" ht="36" customHeight="1" spans="1:7">
      <c r="A142" s="433" t="s">
        <v>359</v>
      </c>
      <c r="B142" s="300" t="s">
        <v>360</v>
      </c>
      <c r="C142" s="301">
        <v>0</v>
      </c>
      <c r="D142" s="301">
        <v>0</v>
      </c>
      <c r="E142" s="332" t="str">
        <f t="shared" si="8"/>
        <v/>
      </c>
      <c r="F142" s="275" t="str">
        <f t="shared" si="6"/>
        <v>否</v>
      </c>
      <c r="G142" s="173" t="str">
        <f t="shared" si="7"/>
        <v>项</v>
      </c>
    </row>
    <row r="143" ht="36" customHeight="1" spans="1:7">
      <c r="A143" s="433" t="s">
        <v>361</v>
      </c>
      <c r="B143" s="300" t="s">
        <v>362</v>
      </c>
      <c r="C143" s="301">
        <v>0</v>
      </c>
      <c r="D143" s="301">
        <v>0</v>
      </c>
      <c r="E143" s="332" t="str">
        <f t="shared" si="8"/>
        <v/>
      </c>
      <c r="F143" s="275" t="str">
        <f t="shared" si="6"/>
        <v>否</v>
      </c>
      <c r="G143" s="173" t="str">
        <f t="shared" si="7"/>
        <v>项</v>
      </c>
    </row>
    <row r="144" ht="36" customHeight="1" spans="1:7">
      <c r="A144" s="433" t="s">
        <v>363</v>
      </c>
      <c r="B144" s="300" t="s">
        <v>364</v>
      </c>
      <c r="C144" s="301">
        <v>0</v>
      </c>
      <c r="D144" s="301">
        <v>0</v>
      </c>
      <c r="E144" s="332" t="str">
        <f t="shared" si="8"/>
        <v/>
      </c>
      <c r="F144" s="275" t="str">
        <f t="shared" si="6"/>
        <v>否</v>
      </c>
      <c r="G144" s="173" t="str">
        <f t="shared" si="7"/>
        <v>项</v>
      </c>
    </row>
    <row r="145" ht="36" customHeight="1" spans="1:7">
      <c r="A145" s="433" t="s">
        <v>365</v>
      </c>
      <c r="B145" s="300" t="s">
        <v>366</v>
      </c>
      <c r="C145" s="301">
        <v>0</v>
      </c>
      <c r="D145" s="301">
        <v>0</v>
      </c>
      <c r="E145" s="332" t="str">
        <f t="shared" si="8"/>
        <v/>
      </c>
      <c r="F145" s="275" t="str">
        <f t="shared" si="6"/>
        <v>否</v>
      </c>
      <c r="G145" s="173" t="str">
        <f t="shared" si="7"/>
        <v>项</v>
      </c>
    </row>
    <row r="146" ht="36" customHeight="1" spans="1:7">
      <c r="A146" s="433" t="s">
        <v>367</v>
      </c>
      <c r="B146" s="300" t="s">
        <v>157</v>
      </c>
      <c r="C146" s="301">
        <v>0</v>
      </c>
      <c r="D146" s="301">
        <v>0</v>
      </c>
      <c r="E146" s="332" t="str">
        <f t="shared" si="8"/>
        <v/>
      </c>
      <c r="F146" s="275" t="str">
        <f t="shared" si="6"/>
        <v>否</v>
      </c>
      <c r="G146" s="173" t="str">
        <f t="shared" si="7"/>
        <v>项</v>
      </c>
    </row>
    <row r="147" ht="36" customHeight="1" spans="1:7">
      <c r="A147" s="433" t="s">
        <v>368</v>
      </c>
      <c r="B147" s="300" t="s">
        <v>369</v>
      </c>
      <c r="C147" s="301"/>
      <c r="D147" s="301"/>
      <c r="E147" s="332" t="str">
        <f t="shared" si="8"/>
        <v/>
      </c>
      <c r="F147" s="275" t="str">
        <f t="shared" si="6"/>
        <v>否</v>
      </c>
      <c r="G147" s="173" t="str">
        <f t="shared" si="7"/>
        <v>项</v>
      </c>
    </row>
    <row r="148" ht="36" customHeight="1" spans="1:7">
      <c r="A148" s="432" t="s">
        <v>370</v>
      </c>
      <c r="B148" s="295" t="s">
        <v>371</v>
      </c>
      <c r="C148" s="297">
        <f>SUM(C149:C154)</f>
        <v>41</v>
      </c>
      <c r="D148" s="297">
        <f>SUM(D149:D154)</f>
        <v>51</v>
      </c>
      <c r="E148" s="332">
        <f t="shared" si="8"/>
        <v>24.39</v>
      </c>
      <c r="F148" s="275" t="str">
        <f t="shared" si="6"/>
        <v>是</v>
      </c>
      <c r="G148" s="173" t="str">
        <f t="shared" si="7"/>
        <v>款</v>
      </c>
    </row>
    <row r="149" ht="36" customHeight="1" spans="1:7">
      <c r="A149" s="433" t="s">
        <v>372</v>
      </c>
      <c r="B149" s="300" t="s">
        <v>139</v>
      </c>
      <c r="C149" s="301">
        <v>0</v>
      </c>
      <c r="D149" s="301"/>
      <c r="E149" s="332" t="str">
        <f t="shared" si="8"/>
        <v/>
      </c>
      <c r="F149" s="275" t="str">
        <f t="shared" si="6"/>
        <v>否</v>
      </c>
      <c r="G149" s="173" t="str">
        <f t="shared" si="7"/>
        <v>项</v>
      </c>
    </row>
    <row r="150" ht="36" customHeight="1" spans="1:7">
      <c r="A150" s="433" t="s">
        <v>373</v>
      </c>
      <c r="B150" s="300" t="s">
        <v>141</v>
      </c>
      <c r="C150" s="301">
        <v>0</v>
      </c>
      <c r="D150" s="301">
        <v>0</v>
      </c>
      <c r="E150" s="332" t="str">
        <f t="shared" si="8"/>
        <v/>
      </c>
      <c r="F150" s="275" t="str">
        <f t="shared" si="6"/>
        <v>否</v>
      </c>
      <c r="G150" s="173" t="str">
        <f t="shared" si="7"/>
        <v>项</v>
      </c>
    </row>
    <row r="151" ht="36" customHeight="1" spans="1:7">
      <c r="A151" s="433" t="s">
        <v>374</v>
      </c>
      <c r="B151" s="300" t="s">
        <v>143</v>
      </c>
      <c r="C151" s="301">
        <v>0</v>
      </c>
      <c r="D151" s="301"/>
      <c r="E151" s="332" t="str">
        <f t="shared" si="8"/>
        <v/>
      </c>
      <c r="F151" s="275" t="str">
        <f t="shared" si="6"/>
        <v>否</v>
      </c>
      <c r="G151" s="173" t="str">
        <f t="shared" si="7"/>
        <v>项</v>
      </c>
    </row>
    <row r="152" ht="36" customHeight="1" spans="1:7">
      <c r="A152" s="433" t="s">
        <v>375</v>
      </c>
      <c r="B152" s="300" t="s">
        <v>376</v>
      </c>
      <c r="C152" s="301">
        <v>24</v>
      </c>
      <c r="D152" s="301">
        <v>51</v>
      </c>
      <c r="E152" s="332">
        <f t="shared" si="8"/>
        <v>112.5</v>
      </c>
      <c r="F152" s="275" t="str">
        <f t="shared" si="6"/>
        <v>是</v>
      </c>
      <c r="G152" s="173" t="str">
        <f t="shared" si="7"/>
        <v>项</v>
      </c>
    </row>
    <row r="153" ht="36" customHeight="1" spans="1:7">
      <c r="A153" s="433" t="s">
        <v>377</v>
      </c>
      <c r="B153" s="300" t="s">
        <v>157</v>
      </c>
      <c r="C153" s="301">
        <v>0</v>
      </c>
      <c r="D153" s="301"/>
      <c r="E153" s="332" t="str">
        <f t="shared" si="8"/>
        <v/>
      </c>
      <c r="F153" s="275" t="str">
        <f t="shared" si="6"/>
        <v>否</v>
      </c>
      <c r="G153" s="173" t="str">
        <f t="shared" si="7"/>
        <v>项</v>
      </c>
    </row>
    <row r="154" ht="36" customHeight="1" spans="1:7">
      <c r="A154" s="433" t="s">
        <v>378</v>
      </c>
      <c r="B154" s="300" t="s">
        <v>379</v>
      </c>
      <c r="C154" s="301">
        <v>17</v>
      </c>
      <c r="D154" s="301"/>
      <c r="E154" s="332">
        <f t="shared" si="8"/>
        <v>-100</v>
      </c>
      <c r="F154" s="275" t="str">
        <f t="shared" si="6"/>
        <v>是</v>
      </c>
      <c r="G154" s="173" t="str">
        <f t="shared" si="7"/>
        <v>项</v>
      </c>
    </row>
    <row r="155" ht="36" customHeight="1" spans="1:7">
      <c r="A155" s="432" t="s">
        <v>380</v>
      </c>
      <c r="B155" s="295" t="s">
        <v>381</v>
      </c>
      <c r="C155" s="297"/>
      <c r="D155" s="297"/>
      <c r="E155" s="332" t="str">
        <f t="shared" si="8"/>
        <v/>
      </c>
      <c r="F155" s="275" t="str">
        <f t="shared" si="6"/>
        <v>否</v>
      </c>
      <c r="G155" s="173" t="str">
        <f t="shared" si="7"/>
        <v>款</v>
      </c>
    </row>
    <row r="156" ht="36" customHeight="1" spans="1:7">
      <c r="A156" s="433" t="s">
        <v>382</v>
      </c>
      <c r="B156" s="300" t="s">
        <v>139</v>
      </c>
      <c r="C156" s="301"/>
      <c r="D156" s="301"/>
      <c r="E156" s="332" t="str">
        <f t="shared" si="8"/>
        <v/>
      </c>
      <c r="F156" s="275" t="str">
        <f t="shared" si="6"/>
        <v>否</v>
      </c>
      <c r="G156" s="173" t="str">
        <f t="shared" si="7"/>
        <v>项</v>
      </c>
    </row>
    <row r="157" ht="36" customHeight="1" spans="1:7">
      <c r="A157" s="433" t="s">
        <v>383</v>
      </c>
      <c r="B157" s="300" t="s">
        <v>141</v>
      </c>
      <c r="C157" s="301">
        <v>0</v>
      </c>
      <c r="D157" s="301">
        <v>0</v>
      </c>
      <c r="E157" s="332" t="str">
        <f t="shared" si="8"/>
        <v/>
      </c>
      <c r="F157" s="275" t="str">
        <f t="shared" si="6"/>
        <v>否</v>
      </c>
      <c r="G157" s="173" t="str">
        <f t="shared" si="7"/>
        <v>项</v>
      </c>
    </row>
    <row r="158" ht="36" customHeight="1" spans="1:7">
      <c r="A158" s="433" t="s">
        <v>384</v>
      </c>
      <c r="B158" s="300" t="s">
        <v>143</v>
      </c>
      <c r="C158" s="301"/>
      <c r="D158" s="301"/>
      <c r="E158" s="332" t="str">
        <f t="shared" si="8"/>
        <v/>
      </c>
      <c r="F158" s="275" t="str">
        <f t="shared" si="6"/>
        <v>否</v>
      </c>
      <c r="G158" s="173" t="str">
        <f t="shared" si="7"/>
        <v>项</v>
      </c>
    </row>
    <row r="159" ht="36" customHeight="1" spans="1:7">
      <c r="A159" s="433" t="s">
        <v>385</v>
      </c>
      <c r="B159" s="300" t="s">
        <v>386</v>
      </c>
      <c r="C159" s="301">
        <v>0</v>
      </c>
      <c r="D159" s="301">
        <v>0</v>
      </c>
      <c r="E159" s="332" t="str">
        <f t="shared" si="8"/>
        <v/>
      </c>
      <c r="F159" s="275" t="str">
        <f t="shared" si="6"/>
        <v>否</v>
      </c>
      <c r="G159" s="173" t="str">
        <f t="shared" si="7"/>
        <v>项</v>
      </c>
    </row>
    <row r="160" ht="36" customHeight="1" spans="1:7">
      <c r="A160" s="433" t="s">
        <v>387</v>
      </c>
      <c r="B160" s="300" t="s">
        <v>388</v>
      </c>
      <c r="C160" s="301"/>
      <c r="D160" s="301"/>
      <c r="E160" s="332" t="str">
        <f t="shared" si="8"/>
        <v/>
      </c>
      <c r="F160" s="275" t="str">
        <f t="shared" si="6"/>
        <v>否</v>
      </c>
      <c r="G160" s="173" t="str">
        <f t="shared" si="7"/>
        <v>项</v>
      </c>
    </row>
    <row r="161" ht="36" customHeight="1" spans="1:7">
      <c r="A161" s="433" t="s">
        <v>389</v>
      </c>
      <c r="B161" s="300" t="s">
        <v>157</v>
      </c>
      <c r="C161" s="301"/>
      <c r="D161" s="301"/>
      <c r="E161" s="332" t="str">
        <f t="shared" si="8"/>
        <v/>
      </c>
      <c r="F161" s="275" t="str">
        <f t="shared" si="6"/>
        <v>否</v>
      </c>
      <c r="G161" s="173" t="str">
        <f t="shared" si="7"/>
        <v>项</v>
      </c>
    </row>
    <row r="162" ht="36" customHeight="1" spans="1:7">
      <c r="A162" s="433" t="s">
        <v>390</v>
      </c>
      <c r="B162" s="300" t="s">
        <v>391</v>
      </c>
      <c r="C162" s="301">
        <v>0</v>
      </c>
      <c r="D162" s="301">
        <v>0</v>
      </c>
      <c r="E162" s="332" t="str">
        <f t="shared" si="8"/>
        <v/>
      </c>
      <c r="F162" s="275" t="str">
        <f t="shared" si="6"/>
        <v>否</v>
      </c>
      <c r="G162" s="173" t="str">
        <f t="shared" si="7"/>
        <v>项</v>
      </c>
    </row>
    <row r="163" ht="36" customHeight="1" spans="1:7">
      <c r="A163" s="432" t="s">
        <v>392</v>
      </c>
      <c r="B163" s="295" t="s">
        <v>393</v>
      </c>
      <c r="C163" s="297">
        <f>SUM(C164:C168)</f>
        <v>88</v>
      </c>
      <c r="D163" s="297">
        <f>SUM(D164:D168)</f>
        <v>102</v>
      </c>
      <c r="E163" s="332">
        <f t="shared" si="8"/>
        <v>15.91</v>
      </c>
      <c r="F163" s="275" t="str">
        <f t="shared" si="6"/>
        <v>是</v>
      </c>
      <c r="G163" s="173" t="str">
        <f t="shared" si="7"/>
        <v>款</v>
      </c>
    </row>
    <row r="164" ht="36" customHeight="1" spans="1:7">
      <c r="A164" s="433" t="s">
        <v>394</v>
      </c>
      <c r="B164" s="300" t="s">
        <v>139</v>
      </c>
      <c r="C164" s="301"/>
      <c r="D164" s="301"/>
      <c r="E164" s="332" t="str">
        <f t="shared" si="8"/>
        <v/>
      </c>
      <c r="F164" s="275" t="str">
        <f t="shared" si="6"/>
        <v>否</v>
      </c>
      <c r="G164" s="173" t="str">
        <f t="shared" si="7"/>
        <v>项</v>
      </c>
    </row>
    <row r="165" ht="36" customHeight="1" spans="1:7">
      <c r="A165" s="433" t="s">
        <v>395</v>
      </c>
      <c r="B165" s="300" t="s">
        <v>141</v>
      </c>
      <c r="C165" s="301">
        <v>0</v>
      </c>
      <c r="D165" s="301">
        <v>0</v>
      </c>
      <c r="E165" s="332" t="str">
        <f t="shared" si="8"/>
        <v/>
      </c>
      <c r="F165" s="275" t="str">
        <f t="shared" si="6"/>
        <v>否</v>
      </c>
      <c r="G165" s="173" t="str">
        <f t="shared" si="7"/>
        <v>项</v>
      </c>
    </row>
    <row r="166" ht="36" customHeight="1" spans="1:7">
      <c r="A166" s="433" t="s">
        <v>396</v>
      </c>
      <c r="B166" s="300" t="s">
        <v>143</v>
      </c>
      <c r="C166" s="301">
        <v>0</v>
      </c>
      <c r="D166" s="301">
        <v>0</v>
      </c>
      <c r="E166" s="332" t="str">
        <f t="shared" si="8"/>
        <v/>
      </c>
      <c r="F166" s="275" t="str">
        <f t="shared" si="6"/>
        <v>否</v>
      </c>
      <c r="G166" s="173" t="str">
        <f t="shared" si="7"/>
        <v>项</v>
      </c>
    </row>
    <row r="167" ht="36" customHeight="1" spans="1:7">
      <c r="A167" s="433" t="s">
        <v>397</v>
      </c>
      <c r="B167" s="300" t="s">
        <v>398</v>
      </c>
      <c r="C167" s="301">
        <v>88</v>
      </c>
      <c r="D167" s="301">
        <v>102</v>
      </c>
      <c r="E167" s="332">
        <f t="shared" si="8"/>
        <v>15.91</v>
      </c>
      <c r="F167" s="275" t="str">
        <f t="shared" si="6"/>
        <v>是</v>
      </c>
      <c r="G167" s="173" t="str">
        <f t="shared" si="7"/>
        <v>项</v>
      </c>
    </row>
    <row r="168" ht="36" customHeight="1" spans="1:7">
      <c r="A168" s="433" t="s">
        <v>399</v>
      </c>
      <c r="B168" s="300" t="s">
        <v>400</v>
      </c>
      <c r="C168" s="301">
        <v>0</v>
      </c>
      <c r="D168" s="301">
        <v>0</v>
      </c>
      <c r="E168" s="332" t="str">
        <f t="shared" si="8"/>
        <v/>
      </c>
      <c r="F168" s="275" t="str">
        <f t="shared" si="6"/>
        <v>否</v>
      </c>
      <c r="G168" s="173" t="str">
        <f t="shared" si="7"/>
        <v>项</v>
      </c>
    </row>
    <row r="169" ht="36" customHeight="1" spans="1:7">
      <c r="A169" s="432" t="s">
        <v>401</v>
      </c>
      <c r="B169" s="295" t="s">
        <v>402</v>
      </c>
      <c r="C169" s="297">
        <f>SUM(C170:C175)</f>
        <v>120</v>
      </c>
      <c r="D169" s="297">
        <f>SUM(D170:D175)</f>
        <v>140</v>
      </c>
      <c r="E169" s="332">
        <f t="shared" si="8"/>
        <v>16.67</v>
      </c>
      <c r="F169" s="275" t="str">
        <f t="shared" si="6"/>
        <v>是</v>
      </c>
      <c r="G169" s="173" t="str">
        <f t="shared" si="7"/>
        <v>款</v>
      </c>
    </row>
    <row r="170" ht="36" customHeight="1" spans="1:7">
      <c r="A170" s="433" t="s">
        <v>403</v>
      </c>
      <c r="B170" s="300" t="s">
        <v>139</v>
      </c>
      <c r="C170" s="301">
        <v>120</v>
      </c>
      <c r="D170" s="301">
        <v>137</v>
      </c>
      <c r="E170" s="332">
        <f t="shared" si="8"/>
        <v>14.17</v>
      </c>
      <c r="F170" s="275" t="str">
        <f t="shared" si="6"/>
        <v>是</v>
      </c>
      <c r="G170" s="173" t="str">
        <f t="shared" si="7"/>
        <v>项</v>
      </c>
    </row>
    <row r="171" ht="36" customHeight="1" spans="1:7">
      <c r="A171" s="433" t="s">
        <v>404</v>
      </c>
      <c r="B171" s="300" t="s">
        <v>141</v>
      </c>
      <c r="C171" s="301">
        <v>0</v>
      </c>
      <c r="D171" s="301">
        <v>0</v>
      </c>
      <c r="E171" s="332" t="str">
        <f t="shared" si="8"/>
        <v/>
      </c>
      <c r="F171" s="275" t="str">
        <f t="shared" si="6"/>
        <v>否</v>
      </c>
      <c r="G171" s="173" t="str">
        <f t="shared" si="7"/>
        <v>项</v>
      </c>
    </row>
    <row r="172" ht="36" customHeight="1" spans="1:7">
      <c r="A172" s="433" t="s">
        <v>405</v>
      </c>
      <c r="B172" s="300" t="s">
        <v>143</v>
      </c>
      <c r="C172" s="301">
        <v>0</v>
      </c>
      <c r="D172" s="301">
        <v>0</v>
      </c>
      <c r="E172" s="332" t="str">
        <f t="shared" si="8"/>
        <v/>
      </c>
      <c r="F172" s="275" t="str">
        <f t="shared" si="6"/>
        <v>否</v>
      </c>
      <c r="G172" s="173" t="str">
        <f t="shared" si="7"/>
        <v>项</v>
      </c>
    </row>
    <row r="173" ht="36" customHeight="1" spans="1:7">
      <c r="A173" s="433" t="s">
        <v>406</v>
      </c>
      <c r="B173" s="300" t="s">
        <v>170</v>
      </c>
      <c r="C173" s="301"/>
      <c r="D173" s="301"/>
      <c r="E173" s="332" t="str">
        <f t="shared" si="8"/>
        <v/>
      </c>
      <c r="F173" s="275" t="str">
        <f t="shared" si="6"/>
        <v>否</v>
      </c>
      <c r="G173" s="173" t="str">
        <f t="shared" si="7"/>
        <v>项</v>
      </c>
    </row>
    <row r="174" ht="36" customHeight="1" spans="1:7">
      <c r="A174" s="433" t="s">
        <v>407</v>
      </c>
      <c r="B174" s="300" t="s">
        <v>157</v>
      </c>
      <c r="C174" s="301">
        <v>0</v>
      </c>
      <c r="D174" s="301">
        <v>0</v>
      </c>
      <c r="E174" s="332" t="str">
        <f t="shared" si="8"/>
        <v/>
      </c>
      <c r="F174" s="275" t="str">
        <f t="shared" si="6"/>
        <v>否</v>
      </c>
      <c r="G174" s="173" t="str">
        <f t="shared" si="7"/>
        <v>项</v>
      </c>
    </row>
    <row r="175" ht="36" customHeight="1" spans="1:7">
      <c r="A175" s="433" t="s">
        <v>408</v>
      </c>
      <c r="B175" s="300" t="s">
        <v>409</v>
      </c>
      <c r="C175" s="301"/>
      <c r="D175" s="301">
        <v>3</v>
      </c>
      <c r="E175" s="332" t="str">
        <f t="shared" si="8"/>
        <v/>
      </c>
      <c r="F175" s="275" t="str">
        <f t="shared" si="6"/>
        <v>是</v>
      </c>
      <c r="G175" s="173" t="str">
        <f t="shared" si="7"/>
        <v>项</v>
      </c>
    </row>
    <row r="176" ht="36" customHeight="1" spans="1:7">
      <c r="A176" s="432" t="s">
        <v>410</v>
      </c>
      <c r="B176" s="295" t="s">
        <v>411</v>
      </c>
      <c r="C176" s="297">
        <f>SUM(C177:C182)</f>
        <v>451</v>
      </c>
      <c r="D176" s="297">
        <f>SUM(D177:D182)</f>
        <v>558</v>
      </c>
      <c r="E176" s="332">
        <f t="shared" si="8"/>
        <v>23.73</v>
      </c>
      <c r="F176" s="275" t="str">
        <f t="shared" si="6"/>
        <v>是</v>
      </c>
      <c r="G176" s="173" t="str">
        <f t="shared" si="7"/>
        <v>款</v>
      </c>
    </row>
    <row r="177" ht="36" customHeight="1" spans="1:7">
      <c r="A177" s="433" t="s">
        <v>412</v>
      </c>
      <c r="B177" s="300" t="s">
        <v>139</v>
      </c>
      <c r="C177" s="301">
        <v>375</v>
      </c>
      <c r="D177" s="301">
        <v>400</v>
      </c>
      <c r="E177" s="332">
        <f t="shared" si="8"/>
        <v>6.67</v>
      </c>
      <c r="F177" s="275" t="str">
        <f t="shared" si="6"/>
        <v>是</v>
      </c>
      <c r="G177" s="173" t="str">
        <f t="shared" si="7"/>
        <v>项</v>
      </c>
    </row>
    <row r="178" ht="36" customHeight="1" spans="1:7">
      <c r="A178" s="433" t="s">
        <v>413</v>
      </c>
      <c r="B178" s="300" t="s">
        <v>141</v>
      </c>
      <c r="C178" s="301">
        <v>11</v>
      </c>
      <c r="D178" s="301">
        <v>5</v>
      </c>
      <c r="E178" s="332">
        <f t="shared" si="8"/>
        <v>-54.55</v>
      </c>
      <c r="F178" s="275" t="str">
        <f t="shared" si="6"/>
        <v>是</v>
      </c>
      <c r="G178" s="173" t="str">
        <f t="shared" si="7"/>
        <v>项</v>
      </c>
    </row>
    <row r="179" ht="36" customHeight="1" spans="1:7">
      <c r="A179" s="433" t="s">
        <v>414</v>
      </c>
      <c r="B179" s="300" t="s">
        <v>143</v>
      </c>
      <c r="C179" s="301">
        <v>0</v>
      </c>
      <c r="D179" s="301"/>
      <c r="E179" s="332" t="str">
        <f t="shared" si="8"/>
        <v/>
      </c>
      <c r="F179" s="275" t="str">
        <f t="shared" si="6"/>
        <v>否</v>
      </c>
      <c r="G179" s="173" t="str">
        <f t="shared" si="7"/>
        <v>项</v>
      </c>
    </row>
    <row r="180" ht="36" customHeight="1" spans="1:7">
      <c r="A180" s="433">
        <v>2012906</v>
      </c>
      <c r="B180" s="300" t="s">
        <v>415</v>
      </c>
      <c r="C180" s="301">
        <v>0</v>
      </c>
      <c r="D180" s="301">
        <v>0</v>
      </c>
      <c r="E180" s="332" t="str">
        <f t="shared" si="8"/>
        <v/>
      </c>
      <c r="F180" s="275" t="str">
        <f t="shared" si="6"/>
        <v>否</v>
      </c>
      <c r="G180" s="173" t="str">
        <f t="shared" si="7"/>
        <v>项</v>
      </c>
    </row>
    <row r="181" ht="36" customHeight="1" spans="1:7">
      <c r="A181" s="433" t="s">
        <v>416</v>
      </c>
      <c r="B181" s="300" t="s">
        <v>157</v>
      </c>
      <c r="C181" s="301">
        <v>28</v>
      </c>
      <c r="D181" s="301">
        <v>143</v>
      </c>
      <c r="E181" s="332">
        <f t="shared" si="8"/>
        <v>410.71</v>
      </c>
      <c r="F181" s="275" t="str">
        <f t="shared" si="6"/>
        <v>是</v>
      </c>
      <c r="G181" s="173" t="str">
        <f t="shared" si="7"/>
        <v>项</v>
      </c>
    </row>
    <row r="182" ht="36" customHeight="1" spans="1:7">
      <c r="A182" s="433" t="s">
        <v>417</v>
      </c>
      <c r="B182" s="300" t="s">
        <v>418</v>
      </c>
      <c r="C182" s="301">
        <v>37</v>
      </c>
      <c r="D182" s="301">
        <v>10</v>
      </c>
      <c r="E182" s="332">
        <f t="shared" si="8"/>
        <v>-72.97</v>
      </c>
      <c r="F182" s="275" t="str">
        <f t="shared" si="6"/>
        <v>是</v>
      </c>
      <c r="G182" s="173" t="str">
        <f t="shared" si="7"/>
        <v>项</v>
      </c>
    </row>
    <row r="183" ht="36" customHeight="1" spans="1:7">
      <c r="A183" s="432" t="s">
        <v>419</v>
      </c>
      <c r="B183" s="295" t="s">
        <v>420</v>
      </c>
      <c r="C183" s="297">
        <f>SUM(C184:C189)</f>
        <v>1737</v>
      </c>
      <c r="D183" s="297">
        <f>SUM(D184:D189)</f>
        <v>1752</v>
      </c>
      <c r="E183" s="332">
        <f t="shared" si="8"/>
        <v>0.86</v>
      </c>
      <c r="F183" s="275" t="str">
        <f t="shared" si="6"/>
        <v>是</v>
      </c>
      <c r="G183" s="173" t="str">
        <f t="shared" si="7"/>
        <v>款</v>
      </c>
    </row>
    <row r="184" ht="36" customHeight="1" spans="1:7">
      <c r="A184" s="433" t="s">
        <v>421</v>
      </c>
      <c r="B184" s="300" t="s">
        <v>139</v>
      </c>
      <c r="C184" s="301">
        <v>1440</v>
      </c>
      <c r="D184" s="301">
        <v>1144</v>
      </c>
      <c r="E184" s="332">
        <f t="shared" si="8"/>
        <v>-20.56</v>
      </c>
      <c r="F184" s="275" t="str">
        <f t="shared" si="6"/>
        <v>是</v>
      </c>
      <c r="G184" s="173" t="str">
        <f t="shared" si="7"/>
        <v>项</v>
      </c>
    </row>
    <row r="185" ht="36" customHeight="1" spans="1:7">
      <c r="A185" s="433" t="s">
        <v>422</v>
      </c>
      <c r="B185" s="300" t="s">
        <v>141</v>
      </c>
      <c r="C185" s="301">
        <v>0</v>
      </c>
      <c r="D185" s="301">
        <v>0</v>
      </c>
      <c r="E185" s="332" t="str">
        <f t="shared" si="8"/>
        <v/>
      </c>
      <c r="F185" s="275" t="str">
        <f t="shared" si="6"/>
        <v>否</v>
      </c>
      <c r="G185" s="173" t="str">
        <f t="shared" si="7"/>
        <v>项</v>
      </c>
    </row>
    <row r="186" ht="36" customHeight="1" spans="1:7">
      <c r="A186" s="433" t="s">
        <v>423</v>
      </c>
      <c r="B186" s="300" t="s">
        <v>143</v>
      </c>
      <c r="C186" s="301">
        <v>0</v>
      </c>
      <c r="D186" s="301"/>
      <c r="E186" s="332" t="str">
        <f t="shared" si="8"/>
        <v/>
      </c>
      <c r="F186" s="275" t="str">
        <f t="shared" si="6"/>
        <v>否</v>
      </c>
      <c r="G186" s="173" t="str">
        <f t="shared" si="7"/>
        <v>项</v>
      </c>
    </row>
    <row r="187" ht="36" customHeight="1" spans="1:7">
      <c r="A187" s="433" t="s">
        <v>424</v>
      </c>
      <c r="B187" s="300" t="s">
        <v>425</v>
      </c>
      <c r="C187" s="301">
        <v>0</v>
      </c>
      <c r="D187" s="301"/>
      <c r="E187" s="332" t="str">
        <f t="shared" si="8"/>
        <v/>
      </c>
      <c r="F187" s="275" t="str">
        <f t="shared" si="6"/>
        <v>否</v>
      </c>
      <c r="G187" s="173" t="str">
        <f t="shared" si="7"/>
        <v>项</v>
      </c>
    </row>
    <row r="188" ht="36" customHeight="1" spans="1:7">
      <c r="A188" s="433" t="s">
        <v>426</v>
      </c>
      <c r="B188" s="300" t="s">
        <v>157</v>
      </c>
      <c r="C188" s="301">
        <v>138</v>
      </c>
      <c r="D188" s="301">
        <v>302</v>
      </c>
      <c r="E188" s="332">
        <f t="shared" si="8"/>
        <v>118.84</v>
      </c>
      <c r="F188" s="275" t="str">
        <f t="shared" si="6"/>
        <v>是</v>
      </c>
      <c r="G188" s="173" t="str">
        <f t="shared" si="7"/>
        <v>项</v>
      </c>
    </row>
    <row r="189" ht="36" customHeight="1" spans="1:7">
      <c r="A189" s="433" t="s">
        <v>427</v>
      </c>
      <c r="B189" s="300" t="s">
        <v>428</v>
      </c>
      <c r="C189" s="301">
        <v>159</v>
      </c>
      <c r="D189" s="301">
        <v>306</v>
      </c>
      <c r="E189" s="332">
        <f t="shared" si="8"/>
        <v>92.45</v>
      </c>
      <c r="F189" s="275" t="str">
        <f t="shared" si="6"/>
        <v>是</v>
      </c>
      <c r="G189" s="173" t="str">
        <f t="shared" si="7"/>
        <v>项</v>
      </c>
    </row>
    <row r="190" ht="36" customHeight="1" spans="1:7">
      <c r="A190" s="432" t="s">
        <v>429</v>
      </c>
      <c r="B190" s="295" t="s">
        <v>430</v>
      </c>
      <c r="C190" s="297">
        <f>SUM(C191:C196)</f>
        <v>1414</v>
      </c>
      <c r="D190" s="297">
        <f>SUM(D191:D196)</f>
        <v>1383</v>
      </c>
      <c r="E190" s="332">
        <f t="shared" si="8"/>
        <v>-2.19</v>
      </c>
      <c r="F190" s="275" t="str">
        <f t="shared" si="6"/>
        <v>是</v>
      </c>
      <c r="G190" s="173" t="str">
        <f t="shared" si="7"/>
        <v>款</v>
      </c>
    </row>
    <row r="191" ht="36" customHeight="1" spans="1:7">
      <c r="A191" s="433" t="s">
        <v>431</v>
      </c>
      <c r="B191" s="300" t="s">
        <v>139</v>
      </c>
      <c r="C191" s="301">
        <v>571</v>
      </c>
      <c r="D191" s="301">
        <v>734</v>
      </c>
      <c r="E191" s="332">
        <f t="shared" si="8"/>
        <v>28.55</v>
      </c>
      <c r="F191" s="275" t="str">
        <f t="shared" si="6"/>
        <v>是</v>
      </c>
      <c r="G191" s="173" t="str">
        <f t="shared" si="7"/>
        <v>项</v>
      </c>
    </row>
    <row r="192" ht="36" customHeight="1" spans="1:7">
      <c r="A192" s="433" t="s">
        <v>432</v>
      </c>
      <c r="B192" s="300" t="s">
        <v>141</v>
      </c>
      <c r="C192" s="301">
        <v>789</v>
      </c>
      <c r="D192" s="301">
        <v>598</v>
      </c>
      <c r="E192" s="332">
        <f t="shared" si="8"/>
        <v>-24.21</v>
      </c>
      <c r="F192" s="275" t="str">
        <f t="shared" si="6"/>
        <v>是</v>
      </c>
      <c r="G192" s="173" t="str">
        <f t="shared" si="7"/>
        <v>项</v>
      </c>
    </row>
    <row r="193" ht="36" customHeight="1" spans="1:7">
      <c r="A193" s="433" t="s">
        <v>433</v>
      </c>
      <c r="B193" s="300" t="s">
        <v>143</v>
      </c>
      <c r="C193" s="301">
        <v>0</v>
      </c>
      <c r="D193" s="301"/>
      <c r="E193" s="332" t="str">
        <f t="shared" si="8"/>
        <v/>
      </c>
      <c r="F193" s="275" t="str">
        <f t="shared" si="6"/>
        <v>否</v>
      </c>
      <c r="G193" s="173" t="str">
        <f t="shared" si="7"/>
        <v>项</v>
      </c>
    </row>
    <row r="194" ht="36" customHeight="1" spans="1:7">
      <c r="A194" s="433" t="s">
        <v>434</v>
      </c>
      <c r="B194" s="300" t="s">
        <v>435</v>
      </c>
      <c r="C194" s="301">
        <v>0</v>
      </c>
      <c r="D194" s="301">
        <v>15</v>
      </c>
      <c r="E194" s="332" t="str">
        <f t="shared" si="8"/>
        <v/>
      </c>
      <c r="F194" s="275" t="str">
        <f t="shared" si="6"/>
        <v>是</v>
      </c>
      <c r="G194" s="173" t="str">
        <f t="shared" si="7"/>
        <v>项</v>
      </c>
    </row>
    <row r="195" ht="36" customHeight="1" spans="1:7">
      <c r="A195" s="433" t="s">
        <v>436</v>
      </c>
      <c r="B195" s="300" t="s">
        <v>157</v>
      </c>
      <c r="C195" s="301">
        <v>13</v>
      </c>
      <c r="D195" s="301">
        <v>25</v>
      </c>
      <c r="E195" s="332">
        <f t="shared" si="8"/>
        <v>92.31</v>
      </c>
      <c r="F195" s="275" t="str">
        <f t="shared" si="6"/>
        <v>是</v>
      </c>
      <c r="G195" s="173" t="str">
        <f t="shared" si="7"/>
        <v>项</v>
      </c>
    </row>
    <row r="196" ht="36" customHeight="1" spans="1:7">
      <c r="A196" s="433" t="s">
        <v>437</v>
      </c>
      <c r="B196" s="300" t="s">
        <v>438</v>
      </c>
      <c r="C196" s="301">
        <v>41</v>
      </c>
      <c r="D196" s="301">
        <v>11</v>
      </c>
      <c r="E196" s="332">
        <f t="shared" si="8"/>
        <v>-73.17</v>
      </c>
      <c r="F196" s="275" t="str">
        <f t="shared" ref="F196:F259" si="9">IF(LEN(A196)=3,"是",IF(B196&lt;&gt;"",IF(SUM(C196:D196)&lt;&gt;0,"是","否"),"是"))</f>
        <v>是</v>
      </c>
      <c r="G196" s="173" t="str">
        <f t="shared" ref="G196:G259" si="10">IF(LEN(A196)=3,"类",IF(LEN(A196)=5,"款","项"))</f>
        <v>项</v>
      </c>
    </row>
    <row r="197" ht="36" customHeight="1" spans="1:7">
      <c r="A197" s="432" t="s">
        <v>439</v>
      </c>
      <c r="B197" s="295" t="s">
        <v>440</v>
      </c>
      <c r="C197" s="297">
        <f>SUM(C198:C203)</f>
        <v>1076</v>
      </c>
      <c r="D197" s="297">
        <f>SUM(D198:D203)</f>
        <v>1044</v>
      </c>
      <c r="E197" s="332">
        <f t="shared" ref="E197:E260" si="11">IFERROR((D197/C197-1)*100,"")</f>
        <v>-2.97</v>
      </c>
      <c r="F197" s="275" t="str">
        <f t="shared" si="9"/>
        <v>是</v>
      </c>
      <c r="G197" s="173" t="str">
        <f t="shared" si="10"/>
        <v>款</v>
      </c>
    </row>
    <row r="198" ht="36" customHeight="1" spans="1:7">
      <c r="A198" s="433" t="s">
        <v>441</v>
      </c>
      <c r="B198" s="300" t="s">
        <v>139</v>
      </c>
      <c r="C198" s="301">
        <v>380</v>
      </c>
      <c r="D198" s="301">
        <v>375</v>
      </c>
      <c r="E198" s="332">
        <f t="shared" si="11"/>
        <v>-1.32</v>
      </c>
      <c r="F198" s="275" t="str">
        <f t="shared" si="9"/>
        <v>是</v>
      </c>
      <c r="G198" s="173" t="str">
        <f t="shared" si="10"/>
        <v>项</v>
      </c>
    </row>
    <row r="199" ht="36" customHeight="1" spans="1:7">
      <c r="A199" s="433" t="s">
        <v>442</v>
      </c>
      <c r="B199" s="300" t="s">
        <v>141</v>
      </c>
      <c r="C199" s="301">
        <v>0</v>
      </c>
      <c r="D199" s="301">
        <v>3</v>
      </c>
      <c r="E199" s="332" t="str">
        <f t="shared" si="11"/>
        <v/>
      </c>
      <c r="F199" s="275" t="str">
        <f t="shared" si="9"/>
        <v>是</v>
      </c>
      <c r="G199" s="173" t="str">
        <f t="shared" si="10"/>
        <v>项</v>
      </c>
    </row>
    <row r="200" ht="36" customHeight="1" spans="1:7">
      <c r="A200" s="433" t="s">
        <v>443</v>
      </c>
      <c r="B200" s="300" t="s">
        <v>143</v>
      </c>
      <c r="C200" s="301">
        <v>0</v>
      </c>
      <c r="D200" s="301"/>
      <c r="E200" s="332" t="str">
        <f t="shared" si="11"/>
        <v/>
      </c>
      <c r="F200" s="275" t="str">
        <f t="shared" si="9"/>
        <v>否</v>
      </c>
      <c r="G200" s="173" t="str">
        <f t="shared" si="10"/>
        <v>项</v>
      </c>
    </row>
    <row r="201" ht="36" customHeight="1" spans="1:7">
      <c r="A201" s="433" t="s">
        <v>444</v>
      </c>
      <c r="B201" s="300" t="s">
        <v>445</v>
      </c>
      <c r="C201" s="301">
        <v>0</v>
      </c>
      <c r="D201" s="301">
        <v>0</v>
      </c>
      <c r="E201" s="332" t="str">
        <f t="shared" si="11"/>
        <v/>
      </c>
      <c r="F201" s="275" t="str">
        <f t="shared" si="9"/>
        <v>否</v>
      </c>
      <c r="G201" s="173" t="str">
        <f t="shared" si="10"/>
        <v>项</v>
      </c>
    </row>
    <row r="202" ht="36" customHeight="1" spans="1:7">
      <c r="A202" s="433" t="s">
        <v>446</v>
      </c>
      <c r="B202" s="300" t="s">
        <v>157</v>
      </c>
      <c r="C202" s="301">
        <v>476</v>
      </c>
      <c r="D202" s="301">
        <v>484</v>
      </c>
      <c r="E202" s="332">
        <f t="shared" si="11"/>
        <v>1.68</v>
      </c>
      <c r="F202" s="275" t="str">
        <f t="shared" si="9"/>
        <v>是</v>
      </c>
      <c r="G202" s="173" t="str">
        <f t="shared" si="10"/>
        <v>项</v>
      </c>
    </row>
    <row r="203" ht="36" customHeight="1" spans="1:7">
      <c r="A203" s="433" t="s">
        <v>447</v>
      </c>
      <c r="B203" s="300" t="s">
        <v>448</v>
      </c>
      <c r="C203" s="301">
        <v>220</v>
      </c>
      <c r="D203" s="301">
        <v>182</v>
      </c>
      <c r="E203" s="332">
        <f t="shared" si="11"/>
        <v>-17.27</v>
      </c>
      <c r="F203" s="275" t="str">
        <f t="shared" si="9"/>
        <v>是</v>
      </c>
      <c r="G203" s="173" t="str">
        <f t="shared" si="10"/>
        <v>项</v>
      </c>
    </row>
    <row r="204" ht="36" customHeight="1" spans="1:7">
      <c r="A204" s="432" t="s">
        <v>449</v>
      </c>
      <c r="B204" s="295" t="s">
        <v>450</v>
      </c>
      <c r="C204" s="297">
        <f>SUM(C205:C211)</f>
        <v>298</v>
      </c>
      <c r="D204" s="297">
        <f>SUM(D205:D211)</f>
        <v>295</v>
      </c>
      <c r="E204" s="332">
        <f t="shared" si="11"/>
        <v>-1.01</v>
      </c>
      <c r="F204" s="275" t="str">
        <f t="shared" si="9"/>
        <v>是</v>
      </c>
      <c r="G204" s="173" t="str">
        <f t="shared" si="10"/>
        <v>款</v>
      </c>
    </row>
    <row r="205" ht="36" customHeight="1" spans="1:7">
      <c r="A205" s="433" t="s">
        <v>451</v>
      </c>
      <c r="B205" s="300" t="s">
        <v>139</v>
      </c>
      <c r="C205" s="301">
        <v>231</v>
      </c>
      <c r="D205" s="301">
        <v>212</v>
      </c>
      <c r="E205" s="332">
        <f t="shared" si="11"/>
        <v>-8.23</v>
      </c>
      <c r="F205" s="275" t="str">
        <f t="shared" si="9"/>
        <v>是</v>
      </c>
      <c r="G205" s="173" t="str">
        <f t="shared" si="10"/>
        <v>项</v>
      </c>
    </row>
    <row r="206" ht="36" customHeight="1" spans="1:7">
      <c r="A206" s="433" t="s">
        <v>452</v>
      </c>
      <c r="B206" s="300" t="s">
        <v>141</v>
      </c>
      <c r="C206" s="301">
        <v>0</v>
      </c>
      <c r="D206" s="301">
        <v>4</v>
      </c>
      <c r="E206" s="332" t="str">
        <f t="shared" si="11"/>
        <v/>
      </c>
      <c r="F206" s="275" t="str">
        <f t="shared" si="9"/>
        <v>是</v>
      </c>
      <c r="G206" s="173" t="str">
        <f t="shared" si="10"/>
        <v>项</v>
      </c>
    </row>
    <row r="207" ht="36" customHeight="1" spans="1:7">
      <c r="A207" s="433" t="s">
        <v>453</v>
      </c>
      <c r="B207" s="300" t="s">
        <v>143</v>
      </c>
      <c r="C207" s="301">
        <v>0</v>
      </c>
      <c r="D207" s="301">
        <v>0</v>
      </c>
      <c r="E207" s="332" t="str">
        <f t="shared" si="11"/>
        <v/>
      </c>
      <c r="F207" s="275" t="str">
        <f t="shared" si="9"/>
        <v>否</v>
      </c>
      <c r="G207" s="173" t="str">
        <f t="shared" si="10"/>
        <v>项</v>
      </c>
    </row>
    <row r="208" ht="36" customHeight="1" spans="1:7">
      <c r="A208" s="433" t="s">
        <v>454</v>
      </c>
      <c r="B208" s="300" t="s">
        <v>455</v>
      </c>
      <c r="C208" s="301">
        <v>7</v>
      </c>
      <c r="D208" s="301">
        <v>7</v>
      </c>
      <c r="E208" s="332">
        <f t="shared" si="11"/>
        <v>0</v>
      </c>
      <c r="F208" s="275" t="str">
        <f t="shared" si="9"/>
        <v>是</v>
      </c>
      <c r="G208" s="173" t="str">
        <f t="shared" si="10"/>
        <v>项</v>
      </c>
    </row>
    <row r="209" ht="36" customHeight="1" spans="1:7">
      <c r="A209" s="433" t="s">
        <v>456</v>
      </c>
      <c r="B209" s="300" t="s">
        <v>457</v>
      </c>
      <c r="C209" s="301">
        <v>0</v>
      </c>
      <c r="D209" s="301"/>
      <c r="E209" s="332" t="str">
        <f t="shared" si="11"/>
        <v/>
      </c>
      <c r="F209" s="275" t="str">
        <f t="shared" si="9"/>
        <v>否</v>
      </c>
      <c r="G209" s="173" t="str">
        <f t="shared" si="10"/>
        <v>项</v>
      </c>
    </row>
    <row r="210" ht="36" customHeight="1" spans="1:7">
      <c r="A210" s="433" t="s">
        <v>458</v>
      </c>
      <c r="B210" s="300" t="s">
        <v>157</v>
      </c>
      <c r="C210" s="301">
        <v>54</v>
      </c>
      <c r="D210" s="301">
        <v>54</v>
      </c>
      <c r="E210" s="332">
        <f t="shared" si="11"/>
        <v>0</v>
      </c>
      <c r="F210" s="275" t="str">
        <f t="shared" si="9"/>
        <v>是</v>
      </c>
      <c r="G210" s="173" t="str">
        <f t="shared" si="10"/>
        <v>项</v>
      </c>
    </row>
    <row r="211" ht="36" customHeight="1" spans="1:7">
      <c r="A211" s="433" t="s">
        <v>459</v>
      </c>
      <c r="B211" s="300" t="s">
        <v>460</v>
      </c>
      <c r="C211" s="301">
        <v>6</v>
      </c>
      <c r="D211" s="301">
        <v>18</v>
      </c>
      <c r="E211" s="332">
        <f t="shared" si="11"/>
        <v>200</v>
      </c>
      <c r="F211" s="275" t="str">
        <f t="shared" si="9"/>
        <v>是</v>
      </c>
      <c r="G211" s="173" t="str">
        <f t="shared" si="10"/>
        <v>项</v>
      </c>
    </row>
    <row r="212" ht="36" customHeight="1" spans="1:7">
      <c r="A212" s="432" t="s">
        <v>461</v>
      </c>
      <c r="B212" s="295" t="s">
        <v>462</v>
      </c>
      <c r="C212" s="297">
        <f>SUM(C213:C217)</f>
        <v>0</v>
      </c>
      <c r="D212" s="297">
        <f>SUM(D213:D217)</f>
        <v>0</v>
      </c>
      <c r="E212" s="332" t="str">
        <f t="shared" si="11"/>
        <v/>
      </c>
      <c r="F212" s="275" t="str">
        <f t="shared" si="9"/>
        <v>否</v>
      </c>
      <c r="G212" s="173" t="str">
        <f t="shared" si="10"/>
        <v>款</v>
      </c>
    </row>
    <row r="213" ht="36" customHeight="1" spans="1:7">
      <c r="A213" s="433" t="s">
        <v>463</v>
      </c>
      <c r="B213" s="300" t="s">
        <v>139</v>
      </c>
      <c r="C213" s="301">
        <v>0</v>
      </c>
      <c r="D213" s="301">
        <v>0</v>
      </c>
      <c r="E213" s="332" t="str">
        <f t="shared" si="11"/>
        <v/>
      </c>
      <c r="F213" s="275" t="str">
        <f t="shared" si="9"/>
        <v>否</v>
      </c>
      <c r="G213" s="173" t="str">
        <f t="shared" si="10"/>
        <v>项</v>
      </c>
    </row>
    <row r="214" ht="36" customHeight="1" spans="1:7">
      <c r="A214" s="433" t="s">
        <v>464</v>
      </c>
      <c r="B214" s="300" t="s">
        <v>141</v>
      </c>
      <c r="C214" s="301">
        <v>0</v>
      </c>
      <c r="D214" s="301">
        <v>0</v>
      </c>
      <c r="E214" s="332" t="str">
        <f t="shared" si="11"/>
        <v/>
      </c>
      <c r="F214" s="275" t="str">
        <f t="shared" si="9"/>
        <v>否</v>
      </c>
      <c r="G214" s="173" t="str">
        <f t="shared" si="10"/>
        <v>项</v>
      </c>
    </row>
    <row r="215" ht="36" customHeight="1" spans="1:7">
      <c r="A215" s="433" t="s">
        <v>465</v>
      </c>
      <c r="B215" s="300" t="s">
        <v>143</v>
      </c>
      <c r="C215" s="301">
        <v>0</v>
      </c>
      <c r="D215" s="301">
        <v>0</v>
      </c>
      <c r="E215" s="332" t="str">
        <f t="shared" si="11"/>
        <v/>
      </c>
      <c r="F215" s="275" t="str">
        <f t="shared" si="9"/>
        <v>否</v>
      </c>
      <c r="G215" s="173" t="str">
        <f t="shared" si="10"/>
        <v>项</v>
      </c>
    </row>
    <row r="216" ht="36" customHeight="1" spans="1:7">
      <c r="A216" s="433" t="s">
        <v>466</v>
      </c>
      <c r="B216" s="300" t="s">
        <v>157</v>
      </c>
      <c r="C216" s="301">
        <v>0</v>
      </c>
      <c r="D216" s="301">
        <v>0</v>
      </c>
      <c r="E216" s="332" t="str">
        <f t="shared" si="11"/>
        <v/>
      </c>
      <c r="F216" s="275" t="str">
        <f t="shared" si="9"/>
        <v>否</v>
      </c>
      <c r="G216" s="173" t="str">
        <f t="shared" si="10"/>
        <v>项</v>
      </c>
    </row>
    <row r="217" ht="36" customHeight="1" spans="1:7">
      <c r="A217" s="433" t="s">
        <v>467</v>
      </c>
      <c r="B217" s="300" t="s">
        <v>468</v>
      </c>
      <c r="C217" s="301">
        <v>0</v>
      </c>
      <c r="D217" s="301">
        <v>0</v>
      </c>
      <c r="E217" s="332" t="str">
        <f t="shared" si="11"/>
        <v/>
      </c>
      <c r="F217" s="275" t="str">
        <f t="shared" si="9"/>
        <v>否</v>
      </c>
      <c r="G217" s="173" t="str">
        <f t="shared" si="10"/>
        <v>项</v>
      </c>
    </row>
    <row r="218" ht="36" customHeight="1" spans="1:7">
      <c r="A218" s="432" t="s">
        <v>469</v>
      </c>
      <c r="B218" s="295" t="s">
        <v>470</v>
      </c>
      <c r="C218" s="297"/>
      <c r="D218" s="297"/>
      <c r="E218" s="332" t="str">
        <f t="shared" si="11"/>
        <v/>
      </c>
      <c r="F218" s="275" t="str">
        <f t="shared" si="9"/>
        <v>否</v>
      </c>
      <c r="G218" s="173" t="str">
        <f t="shared" si="10"/>
        <v>款</v>
      </c>
    </row>
    <row r="219" ht="36" customHeight="1" spans="1:7">
      <c r="A219" s="433" t="s">
        <v>471</v>
      </c>
      <c r="B219" s="300" t="s">
        <v>139</v>
      </c>
      <c r="C219" s="301"/>
      <c r="D219" s="301"/>
      <c r="E219" s="332" t="str">
        <f t="shared" si="11"/>
        <v/>
      </c>
      <c r="F219" s="275" t="str">
        <f t="shared" si="9"/>
        <v>否</v>
      </c>
      <c r="G219" s="173" t="str">
        <f t="shared" si="10"/>
        <v>项</v>
      </c>
    </row>
    <row r="220" ht="36" customHeight="1" spans="1:7">
      <c r="A220" s="433" t="s">
        <v>472</v>
      </c>
      <c r="B220" s="300" t="s">
        <v>141</v>
      </c>
      <c r="C220" s="301"/>
      <c r="D220" s="301"/>
      <c r="E220" s="332" t="str">
        <f t="shared" si="11"/>
        <v/>
      </c>
      <c r="F220" s="275" t="str">
        <f t="shared" si="9"/>
        <v>否</v>
      </c>
      <c r="G220" s="173" t="str">
        <f t="shared" si="10"/>
        <v>项</v>
      </c>
    </row>
    <row r="221" ht="36" customHeight="1" spans="1:7">
      <c r="A221" s="433" t="s">
        <v>473</v>
      </c>
      <c r="B221" s="300" t="s">
        <v>143</v>
      </c>
      <c r="C221" s="301">
        <v>0</v>
      </c>
      <c r="D221" s="301">
        <v>0</v>
      </c>
      <c r="E221" s="332" t="str">
        <f t="shared" si="11"/>
        <v/>
      </c>
      <c r="F221" s="275" t="str">
        <f t="shared" si="9"/>
        <v>否</v>
      </c>
      <c r="G221" s="173" t="str">
        <f t="shared" si="10"/>
        <v>项</v>
      </c>
    </row>
    <row r="222" ht="36" customHeight="1" spans="1:7">
      <c r="A222" s="433" t="s">
        <v>474</v>
      </c>
      <c r="B222" s="300" t="s">
        <v>157</v>
      </c>
      <c r="C222" s="301"/>
      <c r="D222" s="301"/>
      <c r="E222" s="332" t="str">
        <f t="shared" si="11"/>
        <v/>
      </c>
      <c r="F222" s="275" t="str">
        <f t="shared" si="9"/>
        <v>否</v>
      </c>
      <c r="G222" s="173" t="str">
        <f t="shared" si="10"/>
        <v>项</v>
      </c>
    </row>
    <row r="223" ht="36" customHeight="1" spans="1:7">
      <c r="A223" s="433" t="s">
        <v>475</v>
      </c>
      <c r="B223" s="300" t="s">
        <v>476</v>
      </c>
      <c r="C223" s="301"/>
      <c r="D223" s="301"/>
      <c r="E223" s="332" t="str">
        <f t="shared" si="11"/>
        <v/>
      </c>
      <c r="F223" s="275" t="str">
        <f t="shared" si="9"/>
        <v>否</v>
      </c>
      <c r="G223" s="173" t="str">
        <f t="shared" si="10"/>
        <v>项</v>
      </c>
    </row>
    <row r="224" ht="36" customHeight="1" spans="1:7">
      <c r="A224" s="432" t="s">
        <v>477</v>
      </c>
      <c r="B224" s="295" t="s">
        <v>478</v>
      </c>
      <c r="C224" s="297"/>
      <c r="D224" s="297"/>
      <c r="E224" s="332" t="str">
        <f t="shared" si="11"/>
        <v/>
      </c>
      <c r="F224" s="275" t="str">
        <f t="shared" si="9"/>
        <v>否</v>
      </c>
      <c r="G224" s="173" t="str">
        <f t="shared" si="10"/>
        <v>款</v>
      </c>
    </row>
    <row r="225" ht="36" customHeight="1" spans="1:7">
      <c r="A225" s="433" t="s">
        <v>479</v>
      </c>
      <c r="B225" s="300" t="s">
        <v>139</v>
      </c>
      <c r="C225" s="301"/>
      <c r="D225" s="301"/>
      <c r="E225" s="332" t="str">
        <f t="shared" si="11"/>
        <v/>
      </c>
      <c r="F225" s="275" t="str">
        <f t="shared" si="9"/>
        <v>否</v>
      </c>
      <c r="G225" s="173" t="str">
        <f t="shared" si="10"/>
        <v>项</v>
      </c>
    </row>
    <row r="226" ht="36" customHeight="1" spans="1:7">
      <c r="A226" s="433" t="s">
        <v>480</v>
      </c>
      <c r="B226" s="300" t="s">
        <v>141</v>
      </c>
      <c r="C226" s="301">
        <v>0</v>
      </c>
      <c r="D226" s="301">
        <v>0</v>
      </c>
      <c r="E226" s="332" t="str">
        <f t="shared" si="11"/>
        <v/>
      </c>
      <c r="F226" s="275" t="str">
        <f t="shared" si="9"/>
        <v>否</v>
      </c>
      <c r="G226" s="173" t="str">
        <f t="shared" si="10"/>
        <v>项</v>
      </c>
    </row>
    <row r="227" ht="36" customHeight="1" spans="1:7">
      <c r="A227" s="433" t="s">
        <v>481</v>
      </c>
      <c r="B227" s="300" t="s">
        <v>143</v>
      </c>
      <c r="C227" s="301"/>
      <c r="D227" s="301"/>
      <c r="E227" s="332" t="str">
        <f t="shared" si="11"/>
        <v/>
      </c>
      <c r="F227" s="275" t="str">
        <f t="shared" si="9"/>
        <v>否</v>
      </c>
      <c r="G227" s="173" t="str">
        <f t="shared" si="10"/>
        <v>项</v>
      </c>
    </row>
    <row r="228" ht="36" customHeight="1" spans="1:7">
      <c r="A228" s="433" t="s">
        <v>482</v>
      </c>
      <c r="B228" s="300" t="s">
        <v>483</v>
      </c>
      <c r="C228" s="301"/>
      <c r="D228" s="301"/>
      <c r="E228" s="332" t="str">
        <f t="shared" si="11"/>
        <v/>
      </c>
      <c r="F228" s="275" t="str">
        <f t="shared" si="9"/>
        <v>否</v>
      </c>
      <c r="G228" s="173" t="str">
        <f t="shared" si="10"/>
        <v>项</v>
      </c>
    </row>
    <row r="229" ht="36" customHeight="1" spans="1:7">
      <c r="A229" s="433" t="s">
        <v>484</v>
      </c>
      <c r="B229" s="300" t="s">
        <v>157</v>
      </c>
      <c r="C229" s="301">
        <v>0</v>
      </c>
      <c r="D229" s="301">
        <v>0</v>
      </c>
      <c r="E229" s="332" t="str">
        <f t="shared" si="11"/>
        <v/>
      </c>
      <c r="F229" s="275" t="str">
        <f t="shared" si="9"/>
        <v>否</v>
      </c>
      <c r="G229" s="173" t="str">
        <f t="shared" si="10"/>
        <v>项</v>
      </c>
    </row>
    <row r="230" ht="36" customHeight="1" spans="1:7">
      <c r="A230" s="433" t="s">
        <v>485</v>
      </c>
      <c r="B230" s="300" t="s">
        <v>486</v>
      </c>
      <c r="C230" s="301"/>
      <c r="D230" s="301"/>
      <c r="E230" s="332" t="str">
        <f t="shared" si="11"/>
        <v/>
      </c>
      <c r="F230" s="275" t="str">
        <f t="shared" si="9"/>
        <v>否</v>
      </c>
      <c r="G230" s="173" t="str">
        <f t="shared" si="10"/>
        <v>项</v>
      </c>
    </row>
    <row r="231" ht="36" customHeight="1" spans="1:7">
      <c r="A231" s="432" t="s">
        <v>487</v>
      </c>
      <c r="B231" s="295" t="s">
        <v>488</v>
      </c>
      <c r="C231" s="297">
        <f>SUM(C232:C245)</f>
        <v>1766</v>
      </c>
      <c r="D231" s="297">
        <f>SUM(D232:D245)</f>
        <v>1762</v>
      </c>
      <c r="E231" s="332">
        <f t="shared" si="11"/>
        <v>-0.23</v>
      </c>
      <c r="F231" s="275" t="str">
        <f t="shared" si="9"/>
        <v>是</v>
      </c>
      <c r="G231" s="173" t="str">
        <f t="shared" si="10"/>
        <v>款</v>
      </c>
    </row>
    <row r="232" ht="36" customHeight="1" spans="1:7">
      <c r="A232" s="433" t="s">
        <v>489</v>
      </c>
      <c r="B232" s="300" t="s">
        <v>139</v>
      </c>
      <c r="C232" s="301">
        <v>1279</v>
      </c>
      <c r="D232" s="301">
        <v>1155</v>
      </c>
      <c r="E232" s="332">
        <f t="shared" si="11"/>
        <v>-9.7</v>
      </c>
      <c r="F232" s="275" t="str">
        <f t="shared" si="9"/>
        <v>是</v>
      </c>
      <c r="G232" s="173" t="str">
        <f t="shared" si="10"/>
        <v>项</v>
      </c>
    </row>
    <row r="233" ht="36" customHeight="1" spans="1:7">
      <c r="A233" s="433" t="s">
        <v>490</v>
      </c>
      <c r="B233" s="300" t="s">
        <v>141</v>
      </c>
      <c r="C233" s="301">
        <v>0</v>
      </c>
      <c r="D233" s="301"/>
      <c r="E233" s="332" t="str">
        <f t="shared" si="11"/>
        <v/>
      </c>
      <c r="F233" s="275" t="str">
        <f t="shared" si="9"/>
        <v>否</v>
      </c>
      <c r="G233" s="173" t="str">
        <f t="shared" si="10"/>
        <v>项</v>
      </c>
    </row>
    <row r="234" ht="36" customHeight="1" spans="1:7">
      <c r="A234" s="433" t="s">
        <v>491</v>
      </c>
      <c r="B234" s="300" t="s">
        <v>143</v>
      </c>
      <c r="C234" s="301">
        <v>0</v>
      </c>
      <c r="D234" s="301"/>
      <c r="E234" s="332" t="str">
        <f t="shared" si="11"/>
        <v/>
      </c>
      <c r="F234" s="275" t="str">
        <f t="shared" si="9"/>
        <v>否</v>
      </c>
      <c r="G234" s="173" t="str">
        <f t="shared" si="10"/>
        <v>项</v>
      </c>
    </row>
    <row r="235" ht="36" customHeight="1" spans="1:7">
      <c r="A235" s="433" t="s">
        <v>492</v>
      </c>
      <c r="B235" s="300" t="s">
        <v>493</v>
      </c>
      <c r="C235" s="301">
        <v>3</v>
      </c>
      <c r="D235" s="301">
        <v>3</v>
      </c>
      <c r="E235" s="332">
        <f t="shared" si="11"/>
        <v>0</v>
      </c>
      <c r="F235" s="275" t="str">
        <f t="shared" si="9"/>
        <v>是</v>
      </c>
      <c r="G235" s="173" t="str">
        <f t="shared" si="10"/>
        <v>项</v>
      </c>
    </row>
    <row r="236" ht="36" customHeight="1" spans="1:7">
      <c r="A236" s="433" t="s">
        <v>494</v>
      </c>
      <c r="B236" s="300" t="s">
        <v>495</v>
      </c>
      <c r="C236" s="301">
        <v>12</v>
      </c>
      <c r="D236" s="301">
        <v>52</v>
      </c>
      <c r="E236" s="332">
        <f t="shared" si="11"/>
        <v>333.33</v>
      </c>
      <c r="F236" s="275" t="str">
        <f t="shared" si="9"/>
        <v>是</v>
      </c>
      <c r="G236" s="173" t="str">
        <f t="shared" si="10"/>
        <v>项</v>
      </c>
    </row>
    <row r="237" ht="36" customHeight="1" spans="1:7">
      <c r="A237" s="433" t="s">
        <v>496</v>
      </c>
      <c r="B237" s="300" t="s">
        <v>240</v>
      </c>
      <c r="C237" s="301">
        <v>0</v>
      </c>
      <c r="D237" s="301"/>
      <c r="E237" s="332" t="str">
        <f t="shared" si="11"/>
        <v/>
      </c>
      <c r="F237" s="275" t="str">
        <f t="shared" si="9"/>
        <v>否</v>
      </c>
      <c r="G237" s="173" t="str">
        <f t="shared" si="10"/>
        <v>项</v>
      </c>
    </row>
    <row r="238" ht="36" customHeight="1" spans="1:7">
      <c r="A238" s="433" t="s">
        <v>497</v>
      </c>
      <c r="B238" s="300" t="s">
        <v>498</v>
      </c>
      <c r="C238" s="301">
        <v>0</v>
      </c>
      <c r="D238" s="301"/>
      <c r="E238" s="332" t="str">
        <f t="shared" si="11"/>
        <v/>
      </c>
      <c r="F238" s="275" t="str">
        <f t="shared" si="9"/>
        <v>否</v>
      </c>
      <c r="G238" s="173" t="str">
        <f t="shared" si="10"/>
        <v>项</v>
      </c>
    </row>
    <row r="239" ht="36" customHeight="1" spans="1:7">
      <c r="A239" s="433" t="s">
        <v>499</v>
      </c>
      <c r="B239" s="300" t="s">
        <v>500</v>
      </c>
      <c r="C239" s="301">
        <v>0</v>
      </c>
      <c r="D239" s="301"/>
      <c r="E239" s="332" t="str">
        <f t="shared" si="11"/>
        <v/>
      </c>
      <c r="F239" s="275" t="str">
        <f t="shared" si="9"/>
        <v>否</v>
      </c>
      <c r="G239" s="173" t="str">
        <f t="shared" si="10"/>
        <v>项</v>
      </c>
    </row>
    <row r="240" ht="36" customHeight="1" spans="1:7">
      <c r="A240" s="433" t="s">
        <v>501</v>
      </c>
      <c r="B240" s="300" t="s">
        <v>502</v>
      </c>
      <c r="C240" s="301">
        <v>0</v>
      </c>
      <c r="D240" s="301"/>
      <c r="E240" s="332" t="str">
        <f t="shared" si="11"/>
        <v/>
      </c>
      <c r="F240" s="275" t="str">
        <f t="shared" si="9"/>
        <v>否</v>
      </c>
      <c r="G240" s="173" t="str">
        <f t="shared" si="10"/>
        <v>项</v>
      </c>
    </row>
    <row r="241" ht="36" customHeight="1" spans="1:7">
      <c r="A241" s="433" t="s">
        <v>503</v>
      </c>
      <c r="B241" s="300" t="s">
        <v>504</v>
      </c>
      <c r="C241" s="301">
        <v>0</v>
      </c>
      <c r="D241" s="301">
        <v>0</v>
      </c>
      <c r="E241" s="332" t="str">
        <f t="shared" si="11"/>
        <v/>
      </c>
      <c r="F241" s="275" t="str">
        <f t="shared" si="9"/>
        <v>否</v>
      </c>
      <c r="G241" s="173" t="str">
        <f t="shared" si="10"/>
        <v>项</v>
      </c>
    </row>
    <row r="242" ht="36" customHeight="1" spans="1:7">
      <c r="A242" s="433" t="s">
        <v>505</v>
      </c>
      <c r="B242" s="300" t="s">
        <v>506</v>
      </c>
      <c r="C242" s="301">
        <v>0</v>
      </c>
      <c r="D242" s="301"/>
      <c r="E242" s="332" t="str">
        <f t="shared" si="11"/>
        <v/>
      </c>
      <c r="F242" s="275" t="str">
        <f t="shared" si="9"/>
        <v>否</v>
      </c>
      <c r="G242" s="173" t="str">
        <f t="shared" si="10"/>
        <v>项</v>
      </c>
    </row>
    <row r="243" ht="36" customHeight="1" spans="1:7">
      <c r="A243" s="433" t="s">
        <v>507</v>
      </c>
      <c r="B243" s="300" t="s">
        <v>508</v>
      </c>
      <c r="C243" s="301">
        <v>15</v>
      </c>
      <c r="D243" s="301">
        <v>15</v>
      </c>
      <c r="E243" s="332">
        <f t="shared" si="11"/>
        <v>0</v>
      </c>
      <c r="F243" s="275" t="str">
        <f t="shared" si="9"/>
        <v>是</v>
      </c>
      <c r="G243" s="173" t="str">
        <f t="shared" si="10"/>
        <v>项</v>
      </c>
    </row>
    <row r="244" ht="36" customHeight="1" spans="1:7">
      <c r="A244" s="433" t="s">
        <v>509</v>
      </c>
      <c r="B244" s="300" t="s">
        <v>157</v>
      </c>
      <c r="C244" s="301">
        <v>456</v>
      </c>
      <c r="D244" s="301">
        <v>535</v>
      </c>
      <c r="E244" s="332">
        <f t="shared" si="11"/>
        <v>17.32</v>
      </c>
      <c r="F244" s="275" t="str">
        <f t="shared" si="9"/>
        <v>是</v>
      </c>
      <c r="G244" s="173" t="str">
        <f t="shared" si="10"/>
        <v>项</v>
      </c>
    </row>
    <row r="245" ht="36" customHeight="1" spans="1:7">
      <c r="A245" s="433" t="s">
        <v>510</v>
      </c>
      <c r="B245" s="300" t="s">
        <v>511</v>
      </c>
      <c r="C245" s="301">
        <v>1</v>
      </c>
      <c r="D245" s="301">
        <v>2</v>
      </c>
      <c r="E245" s="332">
        <f t="shared" si="11"/>
        <v>100</v>
      </c>
      <c r="F245" s="275" t="str">
        <f t="shared" si="9"/>
        <v>是</v>
      </c>
      <c r="G245" s="173" t="str">
        <f t="shared" si="10"/>
        <v>项</v>
      </c>
    </row>
    <row r="246" ht="36" customHeight="1" spans="1:6">
      <c r="A246" s="432">
        <v>20139</v>
      </c>
      <c r="B246" s="295" t="s">
        <v>512</v>
      </c>
      <c r="C246" s="301">
        <f>SUM(C247:C248)</f>
        <v>0</v>
      </c>
      <c r="D246" s="301">
        <f>SUM(D247:D248)</f>
        <v>455</v>
      </c>
      <c r="E246" s="332" t="str">
        <f t="shared" si="11"/>
        <v/>
      </c>
      <c r="F246" s="275"/>
    </row>
    <row r="247" ht="36" customHeight="1" spans="1:6">
      <c r="A247" s="433">
        <v>2013901</v>
      </c>
      <c r="B247" s="300" t="s">
        <v>513</v>
      </c>
      <c r="C247" s="301"/>
      <c r="D247" s="301">
        <v>126</v>
      </c>
      <c r="E247" s="332" t="str">
        <f t="shared" si="11"/>
        <v/>
      </c>
      <c r="F247" s="275"/>
    </row>
    <row r="248" ht="36" customHeight="1" spans="1:6">
      <c r="A248" s="433">
        <v>2013999</v>
      </c>
      <c r="B248" s="300" t="s">
        <v>514</v>
      </c>
      <c r="C248" s="301"/>
      <c r="D248" s="301">
        <v>329</v>
      </c>
      <c r="E248" s="332" t="str">
        <f t="shared" si="11"/>
        <v/>
      </c>
      <c r="F248" s="275"/>
    </row>
    <row r="249" ht="36" customHeight="1" spans="1:6">
      <c r="A249" s="432">
        <v>20140</v>
      </c>
      <c r="B249" s="295" t="s">
        <v>515</v>
      </c>
      <c r="C249" s="301">
        <f>SUM(C250:C251)</f>
        <v>0</v>
      </c>
      <c r="D249" s="301">
        <f>SUM(D250:D251)</f>
        <v>192</v>
      </c>
      <c r="E249" s="332"/>
      <c r="F249" s="275"/>
    </row>
    <row r="250" ht="36" customHeight="1" spans="1:6">
      <c r="A250" s="433">
        <v>2014001</v>
      </c>
      <c r="B250" s="300" t="s">
        <v>513</v>
      </c>
      <c r="C250" s="301"/>
      <c r="D250" s="301">
        <v>157</v>
      </c>
      <c r="E250" s="332"/>
      <c r="F250" s="275"/>
    </row>
    <row r="251" ht="36" customHeight="1" spans="1:6">
      <c r="A251" s="433">
        <v>2014004</v>
      </c>
      <c r="B251" s="300" t="s">
        <v>516</v>
      </c>
      <c r="C251" s="301"/>
      <c r="D251" s="301">
        <v>35</v>
      </c>
      <c r="E251" s="332"/>
      <c r="F251" s="275"/>
    </row>
    <row r="252" ht="36" customHeight="1" spans="1:7">
      <c r="A252" s="432" t="s">
        <v>517</v>
      </c>
      <c r="B252" s="295" t="s">
        <v>518</v>
      </c>
      <c r="C252" s="297">
        <f>SUM(C253:C254)</f>
        <v>5656</v>
      </c>
      <c r="D252" s="297">
        <f>SUM(D253:D254)</f>
        <v>6291</v>
      </c>
      <c r="E252" s="332">
        <f t="shared" ref="E252:E266" si="12">IFERROR((D252/C252-1)*100,"")</f>
        <v>11.23</v>
      </c>
      <c r="F252" s="275" t="str">
        <f t="shared" ref="F252:F265" si="13">IF(LEN(A252)=3,"是",IF(B252&lt;&gt;"",IF(SUM(C252:D252)&lt;&gt;0,"是","否"),"是"))</f>
        <v>是</v>
      </c>
      <c r="G252" s="173" t="str">
        <f t="shared" ref="G252:G265" si="14">IF(LEN(A252)=3,"类",IF(LEN(A252)=5,"款","项"))</f>
        <v>款</v>
      </c>
    </row>
    <row r="253" ht="36" customHeight="1" spans="1:7">
      <c r="A253" s="433" t="s">
        <v>519</v>
      </c>
      <c r="B253" s="300" t="s">
        <v>520</v>
      </c>
      <c r="C253" s="301"/>
      <c r="D253" s="301"/>
      <c r="E253" s="332" t="str">
        <f t="shared" si="12"/>
        <v/>
      </c>
      <c r="F253" s="275" t="str">
        <f t="shared" si="13"/>
        <v>否</v>
      </c>
      <c r="G253" s="173" t="str">
        <f t="shared" si="14"/>
        <v>项</v>
      </c>
    </row>
    <row r="254" ht="36" customHeight="1" spans="1:7">
      <c r="A254" s="433" t="s">
        <v>521</v>
      </c>
      <c r="B254" s="300" t="s">
        <v>522</v>
      </c>
      <c r="C254" s="301">
        <v>5656</v>
      </c>
      <c r="D254" s="301">
        <v>6291</v>
      </c>
      <c r="E254" s="332">
        <f t="shared" si="12"/>
        <v>11.23</v>
      </c>
      <c r="F254" s="275" t="str">
        <f t="shared" si="13"/>
        <v>是</v>
      </c>
      <c r="G254" s="173" t="str">
        <f t="shared" si="14"/>
        <v>项</v>
      </c>
    </row>
    <row r="255" ht="36" customHeight="1" spans="1:7">
      <c r="A255" s="437" t="s">
        <v>523</v>
      </c>
      <c r="B255" s="438" t="s">
        <v>524</v>
      </c>
      <c r="C255" s="439"/>
      <c r="D255" s="439"/>
      <c r="E255" s="332" t="str">
        <f t="shared" si="12"/>
        <v/>
      </c>
      <c r="F255" s="275" t="str">
        <f t="shared" si="13"/>
        <v>否</v>
      </c>
      <c r="G255" s="173" t="str">
        <f t="shared" si="14"/>
        <v>项</v>
      </c>
    </row>
    <row r="256" ht="36" customHeight="1" spans="1:7">
      <c r="A256" s="432" t="s">
        <v>70</v>
      </c>
      <c r="B256" s="295" t="s">
        <v>71</v>
      </c>
      <c r="C256" s="297"/>
      <c r="D256" s="297"/>
      <c r="E256" s="332" t="str">
        <f t="shared" si="12"/>
        <v/>
      </c>
      <c r="F256" s="275" t="str">
        <f t="shared" si="13"/>
        <v>是</v>
      </c>
      <c r="G256" s="173" t="str">
        <f t="shared" si="14"/>
        <v>类</v>
      </c>
    </row>
    <row r="257" ht="36" customHeight="1" spans="1:7">
      <c r="A257" s="432" t="s">
        <v>525</v>
      </c>
      <c r="B257" s="295" t="s">
        <v>526</v>
      </c>
      <c r="C257" s="297">
        <v>0</v>
      </c>
      <c r="D257" s="297">
        <v>0</v>
      </c>
      <c r="E257" s="332" t="str">
        <f t="shared" si="12"/>
        <v/>
      </c>
      <c r="F257" s="275" t="str">
        <f t="shared" si="13"/>
        <v>否</v>
      </c>
      <c r="G257" s="173" t="str">
        <f t="shared" si="14"/>
        <v>款</v>
      </c>
    </row>
    <row r="258" ht="36" customHeight="1" spans="1:7">
      <c r="A258" s="432" t="s">
        <v>527</v>
      </c>
      <c r="B258" s="295" t="s">
        <v>528</v>
      </c>
      <c r="C258" s="297">
        <v>0</v>
      </c>
      <c r="D258" s="297">
        <v>0</v>
      </c>
      <c r="E258" s="332" t="str">
        <f t="shared" si="12"/>
        <v/>
      </c>
      <c r="F258" s="275" t="str">
        <f t="shared" si="13"/>
        <v>否</v>
      </c>
      <c r="G258" s="173" t="str">
        <f t="shared" si="14"/>
        <v>款</v>
      </c>
    </row>
    <row r="259" ht="36" customHeight="1" spans="1:7">
      <c r="A259" s="432" t="s">
        <v>72</v>
      </c>
      <c r="B259" s="295" t="s">
        <v>73</v>
      </c>
      <c r="C259" s="297">
        <f>C260+C262+C264+C266+C276</f>
        <v>9</v>
      </c>
      <c r="D259" s="297">
        <f>D260+D262+D264+D266+D276</f>
        <v>9</v>
      </c>
      <c r="E259" s="332">
        <f t="shared" si="12"/>
        <v>0</v>
      </c>
      <c r="F259" s="275" t="str">
        <f t="shared" si="13"/>
        <v>是</v>
      </c>
      <c r="G259" s="173" t="str">
        <f t="shared" si="14"/>
        <v>类</v>
      </c>
    </row>
    <row r="260" ht="36" customHeight="1" spans="1:7">
      <c r="A260" s="440" t="s">
        <v>529</v>
      </c>
      <c r="B260" s="295" t="s">
        <v>530</v>
      </c>
      <c r="C260" s="297">
        <f t="shared" ref="C260:C264" si="15">C261</f>
        <v>0</v>
      </c>
      <c r="D260" s="297">
        <f t="shared" ref="D260:D264" si="16">D261</f>
        <v>0</v>
      </c>
      <c r="E260" s="332" t="str">
        <f t="shared" si="12"/>
        <v/>
      </c>
      <c r="F260" s="275" t="str">
        <f t="shared" si="13"/>
        <v>否</v>
      </c>
      <c r="G260" s="173" t="str">
        <f t="shared" si="14"/>
        <v>款</v>
      </c>
    </row>
    <row r="261" ht="36" customHeight="1" spans="1:7">
      <c r="A261" s="333" t="s">
        <v>531</v>
      </c>
      <c r="B261" s="300" t="s">
        <v>532</v>
      </c>
      <c r="C261" s="301">
        <v>0</v>
      </c>
      <c r="D261" s="301">
        <v>0</v>
      </c>
      <c r="E261" s="332" t="str">
        <f t="shared" si="12"/>
        <v/>
      </c>
      <c r="F261" s="275" t="str">
        <f t="shared" si="13"/>
        <v>否</v>
      </c>
      <c r="G261" s="173" t="str">
        <f t="shared" si="14"/>
        <v>项</v>
      </c>
    </row>
    <row r="262" ht="36" customHeight="1" spans="1:7">
      <c r="A262" s="440" t="s">
        <v>533</v>
      </c>
      <c r="B262" s="295" t="s">
        <v>534</v>
      </c>
      <c r="C262" s="297">
        <f t="shared" si="15"/>
        <v>0</v>
      </c>
      <c r="D262" s="297">
        <f t="shared" si="16"/>
        <v>0</v>
      </c>
      <c r="E262" s="332" t="str">
        <f t="shared" si="12"/>
        <v/>
      </c>
      <c r="F262" s="275" t="str">
        <f t="shared" si="13"/>
        <v>否</v>
      </c>
      <c r="G262" s="173" t="str">
        <f t="shared" si="14"/>
        <v>款</v>
      </c>
    </row>
    <row r="263" ht="36" customHeight="1" spans="1:7">
      <c r="A263" s="333" t="s">
        <v>535</v>
      </c>
      <c r="B263" s="300" t="s">
        <v>536</v>
      </c>
      <c r="C263" s="301">
        <v>0</v>
      </c>
      <c r="D263" s="301">
        <v>0</v>
      </c>
      <c r="E263" s="332" t="str">
        <f t="shared" si="12"/>
        <v/>
      </c>
      <c r="F263" s="275" t="str">
        <f t="shared" si="13"/>
        <v>否</v>
      </c>
      <c r="G263" s="173" t="str">
        <f t="shared" si="14"/>
        <v>项</v>
      </c>
    </row>
    <row r="264" ht="36" customHeight="1" spans="1:7">
      <c r="A264" s="440" t="s">
        <v>537</v>
      </c>
      <c r="B264" s="295" t="s">
        <v>538</v>
      </c>
      <c r="C264" s="297">
        <f t="shared" si="15"/>
        <v>0</v>
      </c>
      <c r="D264" s="297">
        <f t="shared" si="16"/>
        <v>0</v>
      </c>
      <c r="E264" s="332" t="str">
        <f t="shared" si="12"/>
        <v/>
      </c>
      <c r="F264" s="275" t="str">
        <f t="shared" si="13"/>
        <v>否</v>
      </c>
      <c r="G264" s="173" t="str">
        <f t="shared" si="14"/>
        <v>款</v>
      </c>
    </row>
    <row r="265" ht="36" customHeight="1" spans="1:7">
      <c r="A265" s="333" t="s">
        <v>539</v>
      </c>
      <c r="B265" s="300" t="s">
        <v>540</v>
      </c>
      <c r="C265" s="301">
        <v>0</v>
      </c>
      <c r="D265" s="301">
        <v>0</v>
      </c>
      <c r="E265" s="332" t="str">
        <f t="shared" si="12"/>
        <v/>
      </c>
      <c r="F265" s="275" t="str">
        <f t="shared" si="13"/>
        <v>否</v>
      </c>
      <c r="G265" s="173" t="str">
        <f t="shared" si="14"/>
        <v>项</v>
      </c>
    </row>
    <row r="266" ht="36" customHeight="1" spans="1:7">
      <c r="A266" s="432" t="s">
        <v>541</v>
      </c>
      <c r="B266" s="295" t="s">
        <v>542</v>
      </c>
      <c r="C266" s="297">
        <f>SUM(C267:C275)</f>
        <v>9</v>
      </c>
      <c r="D266" s="297">
        <f>SUM(D267:D275)</f>
        <v>9</v>
      </c>
      <c r="E266" s="332">
        <f t="shared" si="12"/>
        <v>0</v>
      </c>
      <c r="F266" s="275" t="str">
        <f t="shared" ref="F266:F329" si="17">IF(LEN(A266)=3,"是",IF(B266&lt;&gt;"",IF(SUM(C266:D266)&lt;&gt;0,"是","否"),"是"))</f>
        <v>是</v>
      </c>
      <c r="G266" s="173" t="str">
        <f t="shared" ref="G266:G329" si="18">IF(LEN(A266)=3,"类",IF(LEN(A266)=5,"款","项"))</f>
        <v>款</v>
      </c>
    </row>
    <row r="267" ht="36" customHeight="1" spans="1:7">
      <c r="A267" s="433" t="s">
        <v>543</v>
      </c>
      <c r="B267" s="300" t="s">
        <v>544</v>
      </c>
      <c r="C267" s="301"/>
      <c r="D267" s="301"/>
      <c r="E267" s="332" t="str">
        <f t="shared" ref="E267:E330" si="19">IFERROR((D267/C267-1)*100,"")</f>
        <v/>
      </c>
      <c r="F267" s="275" t="str">
        <f t="shared" si="17"/>
        <v>否</v>
      </c>
      <c r="G267" s="173" t="str">
        <f t="shared" si="18"/>
        <v>项</v>
      </c>
    </row>
    <row r="268" ht="36" customHeight="1" spans="1:7">
      <c r="A268" s="433" t="s">
        <v>545</v>
      </c>
      <c r="B268" s="300" t="s">
        <v>546</v>
      </c>
      <c r="C268" s="301">
        <v>0</v>
      </c>
      <c r="D268" s="301">
        <v>0</v>
      </c>
      <c r="E268" s="332" t="str">
        <f t="shared" si="19"/>
        <v/>
      </c>
      <c r="F268" s="275" t="str">
        <f t="shared" si="17"/>
        <v>否</v>
      </c>
      <c r="G268" s="173" t="str">
        <f t="shared" si="18"/>
        <v>项</v>
      </c>
    </row>
    <row r="269" ht="36" customHeight="1" spans="1:7">
      <c r="A269" s="433" t="s">
        <v>547</v>
      </c>
      <c r="B269" s="300" t="s">
        <v>548</v>
      </c>
      <c r="C269" s="301">
        <v>9</v>
      </c>
      <c r="D269" s="301">
        <v>9</v>
      </c>
      <c r="E269" s="332">
        <f t="shared" si="19"/>
        <v>0</v>
      </c>
      <c r="F269" s="275" t="str">
        <f t="shared" si="17"/>
        <v>是</v>
      </c>
      <c r="G269" s="173" t="str">
        <f t="shared" si="18"/>
        <v>项</v>
      </c>
    </row>
    <row r="270" ht="36" customHeight="1" spans="1:7">
      <c r="A270" s="433" t="s">
        <v>549</v>
      </c>
      <c r="B270" s="300" t="s">
        <v>550</v>
      </c>
      <c r="C270" s="301">
        <v>0</v>
      </c>
      <c r="D270" s="301">
        <v>0</v>
      </c>
      <c r="E270" s="332" t="str">
        <f t="shared" si="19"/>
        <v/>
      </c>
      <c r="F270" s="275" t="str">
        <f t="shared" si="17"/>
        <v>否</v>
      </c>
      <c r="G270" s="173" t="str">
        <f t="shared" si="18"/>
        <v>项</v>
      </c>
    </row>
    <row r="271" ht="36" customHeight="1" spans="1:7">
      <c r="A271" s="433" t="s">
        <v>551</v>
      </c>
      <c r="B271" s="300" t="s">
        <v>552</v>
      </c>
      <c r="C271" s="301">
        <v>0</v>
      </c>
      <c r="D271" s="301">
        <v>0</v>
      </c>
      <c r="E271" s="332" t="str">
        <f t="shared" si="19"/>
        <v/>
      </c>
      <c r="F271" s="275" t="str">
        <f t="shared" si="17"/>
        <v>否</v>
      </c>
      <c r="G271" s="173" t="str">
        <f t="shared" si="18"/>
        <v>项</v>
      </c>
    </row>
    <row r="272" ht="36" customHeight="1" spans="1:7">
      <c r="A272" s="433" t="s">
        <v>553</v>
      </c>
      <c r="B272" s="300" t="s">
        <v>554</v>
      </c>
      <c r="C272" s="301">
        <v>0</v>
      </c>
      <c r="D272" s="301">
        <v>0</v>
      </c>
      <c r="E272" s="332" t="str">
        <f t="shared" si="19"/>
        <v/>
      </c>
      <c r="F272" s="275" t="str">
        <f t="shared" si="17"/>
        <v>否</v>
      </c>
      <c r="G272" s="173" t="str">
        <f t="shared" si="18"/>
        <v>项</v>
      </c>
    </row>
    <row r="273" ht="36" customHeight="1" spans="1:7">
      <c r="A273" s="433" t="s">
        <v>555</v>
      </c>
      <c r="B273" s="300" t="s">
        <v>556</v>
      </c>
      <c r="C273" s="301">
        <v>0</v>
      </c>
      <c r="D273" s="301"/>
      <c r="E273" s="332" t="str">
        <f t="shared" si="19"/>
        <v/>
      </c>
      <c r="F273" s="275" t="str">
        <f t="shared" si="17"/>
        <v>否</v>
      </c>
      <c r="G273" s="173" t="str">
        <f t="shared" si="18"/>
        <v>项</v>
      </c>
    </row>
    <row r="274" ht="36" customHeight="1" spans="1:7">
      <c r="A274" s="433" t="s">
        <v>557</v>
      </c>
      <c r="B274" s="300" t="s">
        <v>558</v>
      </c>
      <c r="C274" s="301">
        <v>0</v>
      </c>
      <c r="D274" s="301">
        <v>0</v>
      </c>
      <c r="E274" s="332" t="str">
        <f t="shared" si="19"/>
        <v/>
      </c>
      <c r="F274" s="275" t="str">
        <f t="shared" si="17"/>
        <v>否</v>
      </c>
      <c r="G274" s="173" t="str">
        <f t="shared" si="18"/>
        <v>项</v>
      </c>
    </row>
    <row r="275" ht="36" customHeight="1" spans="1:7">
      <c r="A275" s="433" t="s">
        <v>559</v>
      </c>
      <c r="B275" s="300" t="s">
        <v>560</v>
      </c>
      <c r="C275" s="301"/>
      <c r="D275" s="301"/>
      <c r="E275" s="332" t="str">
        <f t="shared" si="19"/>
        <v/>
      </c>
      <c r="F275" s="275" t="str">
        <f t="shared" si="17"/>
        <v>否</v>
      </c>
      <c r="G275" s="173" t="str">
        <f t="shared" si="18"/>
        <v>项</v>
      </c>
    </row>
    <row r="276" ht="36" customHeight="1" spans="1:7">
      <c r="A276" s="432" t="s">
        <v>561</v>
      </c>
      <c r="B276" s="295" t="s">
        <v>562</v>
      </c>
      <c r="C276" s="297"/>
      <c r="D276" s="297"/>
      <c r="E276" s="332" t="str">
        <f t="shared" si="19"/>
        <v/>
      </c>
      <c r="F276" s="275" t="str">
        <f t="shared" si="17"/>
        <v>否</v>
      </c>
      <c r="G276" s="173" t="str">
        <f t="shared" si="18"/>
        <v>款</v>
      </c>
    </row>
    <row r="277" ht="36" customHeight="1" spans="1:7">
      <c r="A277" s="333" t="s">
        <v>563</v>
      </c>
      <c r="B277" s="300" t="s">
        <v>564</v>
      </c>
      <c r="C277" s="301"/>
      <c r="D277" s="301"/>
      <c r="E277" s="332" t="str">
        <f t="shared" si="19"/>
        <v/>
      </c>
      <c r="F277" s="275" t="str">
        <f t="shared" si="17"/>
        <v>否</v>
      </c>
      <c r="G277" s="173" t="str">
        <f t="shared" si="18"/>
        <v>项</v>
      </c>
    </row>
    <row r="278" ht="36" customHeight="1" spans="1:7">
      <c r="A278" s="437" t="s">
        <v>565</v>
      </c>
      <c r="B278" s="438" t="s">
        <v>524</v>
      </c>
      <c r="C278" s="439"/>
      <c r="D278" s="439"/>
      <c r="E278" s="332" t="str">
        <f t="shared" si="19"/>
        <v/>
      </c>
      <c r="F278" s="275" t="str">
        <f t="shared" si="17"/>
        <v>否</v>
      </c>
      <c r="G278" s="173" t="str">
        <f t="shared" si="18"/>
        <v>项</v>
      </c>
    </row>
    <row r="279" ht="36" customHeight="1" spans="1:7">
      <c r="A279" s="432" t="s">
        <v>74</v>
      </c>
      <c r="B279" s="295" t="s">
        <v>75</v>
      </c>
      <c r="C279" s="297">
        <f>C280+C283+C294+C301+C309+C318+C334+C344+C354+C362+C368</f>
        <v>16626</v>
      </c>
      <c r="D279" s="297">
        <f>D280+D283+D294+D301+D309+D318+D334+D344+D354+D362+D368</f>
        <v>17183</v>
      </c>
      <c r="E279" s="332">
        <f t="shared" si="19"/>
        <v>3.35</v>
      </c>
      <c r="F279" s="275" t="str">
        <f t="shared" si="17"/>
        <v>是</v>
      </c>
      <c r="G279" s="173" t="str">
        <f t="shared" si="18"/>
        <v>类</v>
      </c>
    </row>
    <row r="280" ht="36" customHeight="1" spans="1:7">
      <c r="A280" s="432" t="s">
        <v>566</v>
      </c>
      <c r="B280" s="295" t="s">
        <v>567</v>
      </c>
      <c r="C280" s="297">
        <f>SUM(C281:C282)</f>
        <v>10</v>
      </c>
      <c r="D280" s="297">
        <f>SUM(D281:D282)</f>
        <v>10</v>
      </c>
      <c r="E280" s="332">
        <f t="shared" si="19"/>
        <v>0</v>
      </c>
      <c r="F280" s="275" t="str">
        <f t="shared" si="17"/>
        <v>是</v>
      </c>
      <c r="G280" s="173" t="str">
        <f t="shared" si="18"/>
        <v>款</v>
      </c>
    </row>
    <row r="281" ht="36" customHeight="1" spans="1:7">
      <c r="A281" s="433" t="s">
        <v>568</v>
      </c>
      <c r="B281" s="300" t="s">
        <v>569</v>
      </c>
      <c r="C281" s="301">
        <v>10</v>
      </c>
      <c r="D281" s="301">
        <v>10</v>
      </c>
      <c r="E281" s="332">
        <f t="shared" si="19"/>
        <v>0</v>
      </c>
      <c r="F281" s="275" t="str">
        <f t="shared" si="17"/>
        <v>是</v>
      </c>
      <c r="G281" s="173" t="str">
        <f t="shared" si="18"/>
        <v>项</v>
      </c>
    </row>
    <row r="282" ht="36" customHeight="1" spans="1:7">
      <c r="A282" s="433" t="s">
        <v>570</v>
      </c>
      <c r="B282" s="300" t="s">
        <v>571</v>
      </c>
      <c r="C282" s="301"/>
      <c r="D282" s="301"/>
      <c r="E282" s="332" t="str">
        <f t="shared" si="19"/>
        <v/>
      </c>
      <c r="F282" s="275" t="str">
        <f t="shared" si="17"/>
        <v>否</v>
      </c>
      <c r="G282" s="173" t="str">
        <f t="shared" si="18"/>
        <v>项</v>
      </c>
    </row>
    <row r="283" ht="36" customHeight="1" spans="1:7">
      <c r="A283" s="432" t="s">
        <v>572</v>
      </c>
      <c r="B283" s="295" t="s">
        <v>573</v>
      </c>
      <c r="C283" s="297">
        <f>SUM(C284:C293)</f>
        <v>15173</v>
      </c>
      <c r="D283" s="297">
        <f>SUM(D284:D293)</f>
        <v>15667</v>
      </c>
      <c r="E283" s="332">
        <f t="shared" si="19"/>
        <v>3.26</v>
      </c>
      <c r="F283" s="275" t="str">
        <f t="shared" si="17"/>
        <v>是</v>
      </c>
      <c r="G283" s="173" t="str">
        <f t="shared" si="18"/>
        <v>款</v>
      </c>
    </row>
    <row r="284" ht="36" customHeight="1" spans="1:7">
      <c r="A284" s="433" t="s">
        <v>574</v>
      </c>
      <c r="B284" s="300" t="s">
        <v>139</v>
      </c>
      <c r="C284" s="301">
        <v>13640</v>
      </c>
      <c r="D284" s="301">
        <v>13877</v>
      </c>
      <c r="E284" s="332">
        <f t="shared" si="19"/>
        <v>1.74</v>
      </c>
      <c r="F284" s="275" t="str">
        <f t="shared" si="17"/>
        <v>是</v>
      </c>
      <c r="G284" s="173" t="str">
        <f t="shared" si="18"/>
        <v>项</v>
      </c>
    </row>
    <row r="285" ht="36" customHeight="1" spans="1:7">
      <c r="A285" s="433" t="s">
        <v>575</v>
      </c>
      <c r="B285" s="300" t="s">
        <v>141</v>
      </c>
      <c r="C285" s="301">
        <v>971</v>
      </c>
      <c r="D285" s="301">
        <v>1031</v>
      </c>
      <c r="E285" s="332">
        <f t="shared" si="19"/>
        <v>6.18</v>
      </c>
      <c r="F285" s="275" t="str">
        <f t="shared" si="17"/>
        <v>是</v>
      </c>
      <c r="G285" s="173" t="str">
        <f t="shared" si="18"/>
        <v>项</v>
      </c>
    </row>
    <row r="286" ht="36" customHeight="1" spans="1:7">
      <c r="A286" s="433" t="s">
        <v>576</v>
      </c>
      <c r="B286" s="300" t="s">
        <v>143</v>
      </c>
      <c r="C286" s="301">
        <v>0</v>
      </c>
      <c r="D286" s="301">
        <v>302</v>
      </c>
      <c r="E286" s="332" t="str">
        <f t="shared" si="19"/>
        <v/>
      </c>
      <c r="F286" s="275" t="str">
        <f t="shared" si="17"/>
        <v>是</v>
      </c>
      <c r="G286" s="173" t="str">
        <f t="shared" si="18"/>
        <v>项</v>
      </c>
    </row>
    <row r="287" ht="36" customHeight="1" spans="1:7">
      <c r="A287" s="433" t="s">
        <v>577</v>
      </c>
      <c r="B287" s="300" t="s">
        <v>240</v>
      </c>
      <c r="C287" s="301">
        <v>0</v>
      </c>
      <c r="D287" s="301">
        <v>46</v>
      </c>
      <c r="E287" s="332" t="str">
        <f t="shared" si="19"/>
        <v/>
      </c>
      <c r="F287" s="275" t="str">
        <f t="shared" si="17"/>
        <v>是</v>
      </c>
      <c r="G287" s="173" t="str">
        <f t="shared" si="18"/>
        <v>项</v>
      </c>
    </row>
    <row r="288" ht="36" customHeight="1" spans="1:7">
      <c r="A288" s="433" t="s">
        <v>578</v>
      </c>
      <c r="B288" s="300" t="s">
        <v>579</v>
      </c>
      <c r="C288" s="301">
        <v>127</v>
      </c>
      <c r="D288" s="301">
        <v>216</v>
      </c>
      <c r="E288" s="332">
        <f t="shared" si="19"/>
        <v>70.08</v>
      </c>
      <c r="F288" s="275" t="str">
        <f t="shared" si="17"/>
        <v>是</v>
      </c>
      <c r="G288" s="173" t="str">
        <f t="shared" si="18"/>
        <v>项</v>
      </c>
    </row>
    <row r="289" ht="36" customHeight="1" spans="1:7">
      <c r="A289" s="433" t="s">
        <v>580</v>
      </c>
      <c r="B289" s="300" t="s">
        <v>581</v>
      </c>
      <c r="C289" s="301">
        <v>0</v>
      </c>
      <c r="D289" s="301"/>
      <c r="E289" s="332" t="str">
        <f t="shared" si="19"/>
        <v/>
      </c>
      <c r="F289" s="275" t="str">
        <f t="shared" si="17"/>
        <v>否</v>
      </c>
      <c r="G289" s="173" t="str">
        <f t="shared" si="18"/>
        <v>项</v>
      </c>
    </row>
    <row r="290" ht="36" customHeight="1" spans="1:7">
      <c r="A290" s="433" t="s">
        <v>582</v>
      </c>
      <c r="B290" s="300" t="s">
        <v>583</v>
      </c>
      <c r="C290" s="301">
        <v>0</v>
      </c>
      <c r="D290" s="301"/>
      <c r="E290" s="332" t="str">
        <f t="shared" si="19"/>
        <v/>
      </c>
      <c r="F290" s="275" t="str">
        <f t="shared" si="17"/>
        <v>否</v>
      </c>
      <c r="G290" s="173" t="str">
        <f t="shared" si="18"/>
        <v>项</v>
      </c>
    </row>
    <row r="291" ht="36" customHeight="1" spans="1:7">
      <c r="A291" s="433" t="s">
        <v>584</v>
      </c>
      <c r="B291" s="300" t="s">
        <v>585</v>
      </c>
      <c r="C291" s="301">
        <v>0</v>
      </c>
      <c r="D291" s="301"/>
      <c r="E291" s="332" t="str">
        <f t="shared" si="19"/>
        <v/>
      </c>
      <c r="F291" s="275" t="str">
        <f t="shared" si="17"/>
        <v>否</v>
      </c>
      <c r="G291" s="173" t="str">
        <f t="shared" si="18"/>
        <v>项</v>
      </c>
    </row>
    <row r="292" ht="36" customHeight="1" spans="1:7">
      <c r="A292" s="433" t="s">
        <v>586</v>
      </c>
      <c r="B292" s="300" t="s">
        <v>157</v>
      </c>
      <c r="C292" s="301">
        <v>0</v>
      </c>
      <c r="D292" s="301"/>
      <c r="E292" s="332" t="str">
        <f t="shared" si="19"/>
        <v/>
      </c>
      <c r="F292" s="275" t="str">
        <f t="shared" si="17"/>
        <v>否</v>
      </c>
      <c r="G292" s="173" t="str">
        <f t="shared" si="18"/>
        <v>项</v>
      </c>
    </row>
    <row r="293" ht="36" customHeight="1" spans="1:7">
      <c r="A293" s="433" t="s">
        <v>587</v>
      </c>
      <c r="B293" s="300" t="s">
        <v>588</v>
      </c>
      <c r="C293" s="301">
        <v>435</v>
      </c>
      <c r="D293" s="301">
        <v>195</v>
      </c>
      <c r="E293" s="332">
        <f t="shared" si="19"/>
        <v>-55.17</v>
      </c>
      <c r="F293" s="275" t="str">
        <f t="shared" si="17"/>
        <v>是</v>
      </c>
      <c r="G293" s="173" t="str">
        <f t="shared" si="18"/>
        <v>项</v>
      </c>
    </row>
    <row r="294" ht="36" customHeight="1" spans="1:7">
      <c r="A294" s="432" t="s">
        <v>589</v>
      </c>
      <c r="B294" s="295" t="s">
        <v>590</v>
      </c>
      <c r="C294" s="297">
        <f>SUM(C295:C300)</f>
        <v>0</v>
      </c>
      <c r="D294" s="297">
        <f>SUM(D295:D300)</f>
        <v>10</v>
      </c>
      <c r="E294" s="332" t="str">
        <f t="shared" si="19"/>
        <v/>
      </c>
      <c r="F294" s="275" t="str">
        <f t="shared" si="17"/>
        <v>是</v>
      </c>
      <c r="G294" s="173" t="str">
        <f t="shared" si="18"/>
        <v>款</v>
      </c>
    </row>
    <row r="295" ht="36" customHeight="1" spans="1:7">
      <c r="A295" s="433" t="s">
        <v>591</v>
      </c>
      <c r="B295" s="300" t="s">
        <v>139</v>
      </c>
      <c r="C295" s="301"/>
      <c r="D295" s="301"/>
      <c r="E295" s="332" t="str">
        <f t="shared" si="19"/>
        <v/>
      </c>
      <c r="F295" s="275" t="str">
        <f t="shared" si="17"/>
        <v>否</v>
      </c>
      <c r="G295" s="173" t="str">
        <f t="shared" si="18"/>
        <v>项</v>
      </c>
    </row>
    <row r="296" ht="36" customHeight="1" spans="1:7">
      <c r="A296" s="433" t="s">
        <v>592</v>
      </c>
      <c r="B296" s="300" t="s">
        <v>141</v>
      </c>
      <c r="C296" s="301">
        <v>0</v>
      </c>
      <c r="D296" s="301">
        <v>10</v>
      </c>
      <c r="E296" s="332" t="str">
        <f t="shared" si="19"/>
        <v/>
      </c>
      <c r="F296" s="275" t="str">
        <f t="shared" si="17"/>
        <v>是</v>
      </c>
      <c r="G296" s="173" t="str">
        <f t="shared" si="18"/>
        <v>项</v>
      </c>
    </row>
    <row r="297" ht="36" customHeight="1" spans="1:7">
      <c r="A297" s="433" t="s">
        <v>593</v>
      </c>
      <c r="B297" s="300" t="s">
        <v>143</v>
      </c>
      <c r="C297" s="301">
        <v>0</v>
      </c>
      <c r="D297" s="301">
        <v>0</v>
      </c>
      <c r="E297" s="332" t="str">
        <f t="shared" si="19"/>
        <v/>
      </c>
      <c r="F297" s="275" t="str">
        <f t="shared" si="17"/>
        <v>否</v>
      </c>
      <c r="G297" s="173" t="str">
        <f t="shared" si="18"/>
        <v>项</v>
      </c>
    </row>
    <row r="298" ht="36" customHeight="1" spans="1:7">
      <c r="A298" s="433" t="s">
        <v>594</v>
      </c>
      <c r="B298" s="300" t="s">
        <v>595</v>
      </c>
      <c r="C298" s="301"/>
      <c r="D298" s="301"/>
      <c r="E298" s="332" t="str">
        <f t="shared" si="19"/>
        <v/>
      </c>
      <c r="F298" s="275" t="str">
        <f t="shared" si="17"/>
        <v>否</v>
      </c>
      <c r="G298" s="173" t="str">
        <f t="shared" si="18"/>
        <v>项</v>
      </c>
    </row>
    <row r="299" ht="36" customHeight="1" spans="1:7">
      <c r="A299" s="433" t="s">
        <v>596</v>
      </c>
      <c r="B299" s="300" t="s">
        <v>157</v>
      </c>
      <c r="C299" s="301"/>
      <c r="D299" s="301"/>
      <c r="E299" s="332" t="str">
        <f t="shared" si="19"/>
        <v/>
      </c>
      <c r="F299" s="275" t="str">
        <f t="shared" si="17"/>
        <v>否</v>
      </c>
      <c r="G299" s="173" t="str">
        <f t="shared" si="18"/>
        <v>项</v>
      </c>
    </row>
    <row r="300" ht="36" customHeight="1" spans="1:7">
      <c r="A300" s="433" t="s">
        <v>597</v>
      </c>
      <c r="B300" s="300" t="s">
        <v>598</v>
      </c>
      <c r="C300" s="301"/>
      <c r="D300" s="301"/>
      <c r="E300" s="332" t="str">
        <f t="shared" si="19"/>
        <v/>
      </c>
      <c r="F300" s="275" t="str">
        <f t="shared" si="17"/>
        <v>否</v>
      </c>
      <c r="G300" s="173" t="str">
        <f t="shared" si="18"/>
        <v>项</v>
      </c>
    </row>
    <row r="301" ht="36" customHeight="1" spans="1:7">
      <c r="A301" s="432" t="s">
        <v>599</v>
      </c>
      <c r="B301" s="295" t="s">
        <v>600</v>
      </c>
      <c r="C301" s="297">
        <f>SUM(C302:C308)</f>
        <v>135</v>
      </c>
      <c r="D301" s="297">
        <f>SUM(D302:D308)</f>
        <v>135</v>
      </c>
      <c r="E301" s="332">
        <f t="shared" si="19"/>
        <v>0</v>
      </c>
      <c r="F301" s="275" t="str">
        <f t="shared" si="17"/>
        <v>是</v>
      </c>
      <c r="G301" s="173" t="str">
        <f t="shared" si="18"/>
        <v>款</v>
      </c>
    </row>
    <row r="302" ht="36" customHeight="1" spans="1:7">
      <c r="A302" s="433" t="s">
        <v>601</v>
      </c>
      <c r="B302" s="300" t="s">
        <v>139</v>
      </c>
      <c r="C302" s="301">
        <v>135</v>
      </c>
      <c r="D302" s="301">
        <v>135</v>
      </c>
      <c r="E302" s="332">
        <f t="shared" si="19"/>
        <v>0</v>
      </c>
      <c r="F302" s="275" t="str">
        <f t="shared" si="17"/>
        <v>是</v>
      </c>
      <c r="G302" s="173" t="str">
        <f t="shared" si="18"/>
        <v>项</v>
      </c>
    </row>
    <row r="303" ht="36" customHeight="1" spans="1:7">
      <c r="A303" s="433" t="s">
        <v>602</v>
      </c>
      <c r="B303" s="300" t="s">
        <v>141</v>
      </c>
      <c r="C303" s="301"/>
      <c r="D303" s="301"/>
      <c r="E303" s="332" t="str">
        <f t="shared" si="19"/>
        <v/>
      </c>
      <c r="F303" s="275" t="str">
        <f t="shared" si="17"/>
        <v>否</v>
      </c>
      <c r="G303" s="173" t="str">
        <f t="shared" si="18"/>
        <v>项</v>
      </c>
    </row>
    <row r="304" ht="36" customHeight="1" spans="1:7">
      <c r="A304" s="433" t="s">
        <v>603</v>
      </c>
      <c r="B304" s="300" t="s">
        <v>143</v>
      </c>
      <c r="C304" s="301"/>
      <c r="D304" s="301"/>
      <c r="E304" s="332" t="str">
        <f t="shared" si="19"/>
        <v/>
      </c>
      <c r="F304" s="275" t="str">
        <f t="shared" si="17"/>
        <v>否</v>
      </c>
      <c r="G304" s="173" t="str">
        <f t="shared" si="18"/>
        <v>项</v>
      </c>
    </row>
    <row r="305" ht="36" customHeight="1" spans="1:7">
      <c r="A305" s="433" t="s">
        <v>604</v>
      </c>
      <c r="B305" s="300" t="s">
        <v>605</v>
      </c>
      <c r="C305" s="301"/>
      <c r="D305" s="301"/>
      <c r="E305" s="332" t="str">
        <f t="shared" si="19"/>
        <v/>
      </c>
      <c r="F305" s="275" t="str">
        <f t="shared" si="17"/>
        <v>否</v>
      </c>
      <c r="G305" s="173" t="str">
        <f t="shared" si="18"/>
        <v>项</v>
      </c>
    </row>
    <row r="306" ht="36" customHeight="1" spans="1:7">
      <c r="A306" s="433" t="s">
        <v>606</v>
      </c>
      <c r="B306" s="300" t="s">
        <v>607</v>
      </c>
      <c r="C306" s="301"/>
      <c r="D306" s="301"/>
      <c r="E306" s="332" t="str">
        <f t="shared" si="19"/>
        <v/>
      </c>
      <c r="F306" s="275" t="str">
        <f t="shared" si="17"/>
        <v>否</v>
      </c>
      <c r="G306" s="173" t="str">
        <f t="shared" si="18"/>
        <v>项</v>
      </c>
    </row>
    <row r="307" ht="36" customHeight="1" spans="1:7">
      <c r="A307" s="433" t="s">
        <v>608</v>
      </c>
      <c r="B307" s="300" t="s">
        <v>157</v>
      </c>
      <c r="C307" s="301"/>
      <c r="D307" s="301"/>
      <c r="E307" s="332" t="str">
        <f t="shared" si="19"/>
        <v/>
      </c>
      <c r="F307" s="275" t="str">
        <f t="shared" si="17"/>
        <v>否</v>
      </c>
      <c r="G307" s="173" t="str">
        <f t="shared" si="18"/>
        <v>项</v>
      </c>
    </row>
    <row r="308" ht="36" customHeight="1" spans="1:7">
      <c r="A308" s="433" t="s">
        <v>609</v>
      </c>
      <c r="B308" s="300" t="s">
        <v>610</v>
      </c>
      <c r="C308" s="301"/>
      <c r="D308" s="301"/>
      <c r="E308" s="332" t="str">
        <f t="shared" si="19"/>
        <v/>
      </c>
      <c r="F308" s="275" t="str">
        <f t="shared" si="17"/>
        <v>否</v>
      </c>
      <c r="G308" s="173" t="str">
        <f t="shared" si="18"/>
        <v>项</v>
      </c>
    </row>
    <row r="309" ht="36" customHeight="1" spans="1:7">
      <c r="A309" s="432" t="s">
        <v>611</v>
      </c>
      <c r="B309" s="295" t="s">
        <v>612</v>
      </c>
      <c r="C309" s="297">
        <f>SUM(C310:C317)</f>
        <v>135</v>
      </c>
      <c r="D309" s="297">
        <f>SUM(D310:D317)</f>
        <v>135</v>
      </c>
      <c r="E309" s="332">
        <f t="shared" si="19"/>
        <v>0</v>
      </c>
      <c r="F309" s="275" t="str">
        <f t="shared" si="17"/>
        <v>是</v>
      </c>
      <c r="G309" s="173" t="str">
        <f t="shared" si="18"/>
        <v>款</v>
      </c>
    </row>
    <row r="310" ht="36" customHeight="1" spans="1:7">
      <c r="A310" s="433" t="s">
        <v>613</v>
      </c>
      <c r="B310" s="300" t="s">
        <v>139</v>
      </c>
      <c r="C310" s="301">
        <v>135</v>
      </c>
      <c r="D310" s="301">
        <v>135</v>
      </c>
      <c r="E310" s="332">
        <f t="shared" si="19"/>
        <v>0</v>
      </c>
      <c r="F310" s="275" t="str">
        <f t="shared" si="17"/>
        <v>是</v>
      </c>
      <c r="G310" s="173" t="str">
        <f t="shared" si="18"/>
        <v>项</v>
      </c>
    </row>
    <row r="311" ht="36" customHeight="1" spans="1:7">
      <c r="A311" s="433" t="s">
        <v>614</v>
      </c>
      <c r="B311" s="300" t="s">
        <v>141</v>
      </c>
      <c r="C311" s="301"/>
      <c r="D311" s="301"/>
      <c r="E311" s="332" t="str">
        <f t="shared" si="19"/>
        <v/>
      </c>
      <c r="F311" s="275" t="str">
        <f t="shared" si="17"/>
        <v>否</v>
      </c>
      <c r="G311" s="173" t="str">
        <f t="shared" si="18"/>
        <v>项</v>
      </c>
    </row>
    <row r="312" ht="36" customHeight="1" spans="1:7">
      <c r="A312" s="433" t="s">
        <v>615</v>
      </c>
      <c r="B312" s="300" t="s">
        <v>143</v>
      </c>
      <c r="C312" s="301">
        <v>0</v>
      </c>
      <c r="D312" s="301">
        <v>0</v>
      </c>
      <c r="E312" s="332" t="str">
        <f t="shared" si="19"/>
        <v/>
      </c>
      <c r="F312" s="275" t="str">
        <f t="shared" si="17"/>
        <v>否</v>
      </c>
      <c r="G312" s="173" t="str">
        <f t="shared" si="18"/>
        <v>项</v>
      </c>
    </row>
    <row r="313" ht="36" customHeight="1" spans="1:7">
      <c r="A313" s="433" t="s">
        <v>616</v>
      </c>
      <c r="B313" s="300" t="s">
        <v>617</v>
      </c>
      <c r="C313" s="301"/>
      <c r="D313" s="301"/>
      <c r="E313" s="332" t="str">
        <f t="shared" si="19"/>
        <v/>
      </c>
      <c r="F313" s="275" t="str">
        <f t="shared" si="17"/>
        <v>否</v>
      </c>
      <c r="G313" s="173" t="str">
        <f t="shared" si="18"/>
        <v>项</v>
      </c>
    </row>
    <row r="314" ht="36" customHeight="1" spans="1:7">
      <c r="A314" s="433" t="s">
        <v>618</v>
      </c>
      <c r="B314" s="300" t="s">
        <v>619</v>
      </c>
      <c r="C314" s="301"/>
      <c r="D314" s="301"/>
      <c r="E314" s="332" t="str">
        <f t="shared" si="19"/>
        <v/>
      </c>
      <c r="F314" s="275" t="str">
        <f t="shared" si="17"/>
        <v>否</v>
      </c>
      <c r="G314" s="173" t="str">
        <f t="shared" si="18"/>
        <v>项</v>
      </c>
    </row>
    <row r="315" ht="36" customHeight="1" spans="1:7">
      <c r="A315" s="433" t="s">
        <v>620</v>
      </c>
      <c r="B315" s="300" t="s">
        <v>621</v>
      </c>
      <c r="C315" s="301"/>
      <c r="D315" s="301"/>
      <c r="E315" s="332" t="str">
        <f t="shared" si="19"/>
        <v/>
      </c>
      <c r="F315" s="275" t="str">
        <f t="shared" si="17"/>
        <v>否</v>
      </c>
      <c r="G315" s="173" t="str">
        <f t="shared" si="18"/>
        <v>项</v>
      </c>
    </row>
    <row r="316" ht="36" customHeight="1" spans="1:7">
      <c r="A316" s="433" t="s">
        <v>622</v>
      </c>
      <c r="B316" s="300" t="s">
        <v>157</v>
      </c>
      <c r="C316" s="301"/>
      <c r="D316" s="301"/>
      <c r="E316" s="332" t="str">
        <f t="shared" si="19"/>
        <v/>
      </c>
      <c r="F316" s="275" t="str">
        <f t="shared" si="17"/>
        <v>否</v>
      </c>
      <c r="G316" s="173" t="str">
        <f t="shared" si="18"/>
        <v>项</v>
      </c>
    </row>
    <row r="317" ht="36" customHeight="1" spans="1:7">
      <c r="A317" s="433" t="s">
        <v>623</v>
      </c>
      <c r="B317" s="300" t="s">
        <v>624</v>
      </c>
      <c r="C317" s="301"/>
      <c r="D317" s="301"/>
      <c r="E317" s="332" t="str">
        <f t="shared" si="19"/>
        <v/>
      </c>
      <c r="F317" s="275" t="str">
        <f t="shared" si="17"/>
        <v>否</v>
      </c>
      <c r="G317" s="173" t="str">
        <f t="shared" si="18"/>
        <v>项</v>
      </c>
    </row>
    <row r="318" ht="36" customHeight="1" spans="1:7">
      <c r="A318" s="432" t="s">
        <v>625</v>
      </c>
      <c r="B318" s="295" t="s">
        <v>626</v>
      </c>
      <c r="C318" s="297">
        <f>SUM(C319:C333)</f>
        <v>1124</v>
      </c>
      <c r="D318" s="297">
        <f>SUM(D319:D333)</f>
        <v>1168</v>
      </c>
      <c r="E318" s="332">
        <f t="shared" si="19"/>
        <v>3.91</v>
      </c>
      <c r="F318" s="275" t="str">
        <f t="shared" si="17"/>
        <v>是</v>
      </c>
      <c r="G318" s="173" t="str">
        <f t="shared" si="18"/>
        <v>款</v>
      </c>
    </row>
    <row r="319" ht="36" customHeight="1" spans="1:7">
      <c r="A319" s="433" t="s">
        <v>627</v>
      </c>
      <c r="B319" s="300" t="s">
        <v>139</v>
      </c>
      <c r="C319" s="301">
        <v>969</v>
      </c>
      <c r="D319" s="301">
        <v>954</v>
      </c>
      <c r="E319" s="332">
        <f t="shared" si="19"/>
        <v>-1.55</v>
      </c>
      <c r="F319" s="275" t="str">
        <f t="shared" si="17"/>
        <v>是</v>
      </c>
      <c r="G319" s="173" t="str">
        <f t="shared" si="18"/>
        <v>项</v>
      </c>
    </row>
    <row r="320" ht="36" customHeight="1" spans="1:7">
      <c r="A320" s="433" t="s">
        <v>628</v>
      </c>
      <c r="B320" s="300" t="s">
        <v>141</v>
      </c>
      <c r="C320" s="301">
        <v>0</v>
      </c>
      <c r="D320" s="301"/>
      <c r="E320" s="332" t="str">
        <f t="shared" si="19"/>
        <v/>
      </c>
      <c r="F320" s="275" t="str">
        <f t="shared" si="17"/>
        <v>否</v>
      </c>
      <c r="G320" s="173" t="str">
        <f t="shared" si="18"/>
        <v>项</v>
      </c>
    </row>
    <row r="321" ht="36" customHeight="1" spans="1:7">
      <c r="A321" s="433" t="s">
        <v>629</v>
      </c>
      <c r="B321" s="300" t="s">
        <v>143</v>
      </c>
      <c r="C321" s="301">
        <v>0</v>
      </c>
      <c r="D321" s="301">
        <v>0</v>
      </c>
      <c r="E321" s="332" t="str">
        <f t="shared" si="19"/>
        <v/>
      </c>
      <c r="F321" s="275" t="str">
        <f t="shared" si="17"/>
        <v>否</v>
      </c>
      <c r="G321" s="173" t="str">
        <f t="shared" si="18"/>
        <v>项</v>
      </c>
    </row>
    <row r="322" ht="36" customHeight="1" spans="1:7">
      <c r="A322" s="433" t="s">
        <v>630</v>
      </c>
      <c r="B322" s="300" t="s">
        <v>631</v>
      </c>
      <c r="C322" s="301">
        <v>80</v>
      </c>
      <c r="D322" s="301">
        <v>53</v>
      </c>
      <c r="E322" s="332">
        <f t="shared" si="19"/>
        <v>-33.75</v>
      </c>
      <c r="F322" s="275" t="str">
        <f t="shared" si="17"/>
        <v>是</v>
      </c>
      <c r="G322" s="173" t="str">
        <f t="shared" si="18"/>
        <v>项</v>
      </c>
    </row>
    <row r="323" ht="36" customHeight="1" spans="1:7">
      <c r="A323" s="433" t="s">
        <v>632</v>
      </c>
      <c r="B323" s="300" t="s">
        <v>633</v>
      </c>
      <c r="C323" s="301">
        <v>5</v>
      </c>
      <c r="D323" s="301">
        <v>19</v>
      </c>
      <c r="E323" s="332">
        <f t="shared" si="19"/>
        <v>280</v>
      </c>
      <c r="F323" s="275" t="str">
        <f t="shared" si="17"/>
        <v>是</v>
      </c>
      <c r="G323" s="173" t="str">
        <f t="shared" si="18"/>
        <v>项</v>
      </c>
    </row>
    <row r="324" ht="36" customHeight="1" spans="1:7">
      <c r="A324" s="441" t="s">
        <v>634</v>
      </c>
      <c r="B324" s="300" t="s">
        <v>635</v>
      </c>
      <c r="C324" s="301">
        <v>0</v>
      </c>
      <c r="D324" s="301"/>
      <c r="E324" s="332" t="str">
        <f t="shared" si="19"/>
        <v/>
      </c>
      <c r="F324" s="275" t="str">
        <f t="shared" si="17"/>
        <v>否</v>
      </c>
      <c r="G324" s="173" t="str">
        <f t="shared" si="18"/>
        <v>项</v>
      </c>
    </row>
    <row r="325" ht="36" customHeight="1" spans="1:7">
      <c r="A325" s="441" t="s">
        <v>636</v>
      </c>
      <c r="B325" s="300" t="s">
        <v>637</v>
      </c>
      <c r="C325" s="301">
        <v>5</v>
      </c>
      <c r="D325" s="301">
        <v>13</v>
      </c>
      <c r="E325" s="332">
        <f t="shared" si="19"/>
        <v>160</v>
      </c>
      <c r="F325" s="275" t="str">
        <f t="shared" si="17"/>
        <v>是</v>
      </c>
      <c r="G325" s="173" t="str">
        <f t="shared" si="18"/>
        <v>项</v>
      </c>
    </row>
    <row r="326" ht="36" customHeight="1" spans="1:7">
      <c r="A326" s="433" t="s">
        <v>638</v>
      </c>
      <c r="B326" s="300" t="s">
        <v>639</v>
      </c>
      <c r="C326" s="301">
        <v>0</v>
      </c>
      <c r="D326" s="301"/>
      <c r="E326" s="332" t="str">
        <f t="shared" si="19"/>
        <v/>
      </c>
      <c r="F326" s="275" t="str">
        <f t="shared" si="17"/>
        <v>否</v>
      </c>
      <c r="G326" s="173" t="str">
        <f t="shared" si="18"/>
        <v>项</v>
      </c>
    </row>
    <row r="327" ht="36" customHeight="1" spans="1:7">
      <c r="A327" s="433" t="s">
        <v>640</v>
      </c>
      <c r="B327" s="300" t="s">
        <v>641</v>
      </c>
      <c r="C327" s="301">
        <v>0</v>
      </c>
      <c r="D327" s="301">
        <v>0</v>
      </c>
      <c r="E327" s="332" t="str">
        <f t="shared" si="19"/>
        <v/>
      </c>
      <c r="F327" s="275" t="str">
        <f t="shared" si="17"/>
        <v>否</v>
      </c>
      <c r="G327" s="173" t="str">
        <f t="shared" si="18"/>
        <v>项</v>
      </c>
    </row>
    <row r="328" ht="36" customHeight="1" spans="1:7">
      <c r="A328" s="433" t="s">
        <v>642</v>
      </c>
      <c r="B328" s="300" t="s">
        <v>643</v>
      </c>
      <c r="C328" s="301">
        <v>0</v>
      </c>
      <c r="D328" s="301">
        <v>20</v>
      </c>
      <c r="E328" s="332" t="str">
        <f t="shared" si="19"/>
        <v/>
      </c>
      <c r="F328" s="275" t="str">
        <f t="shared" si="17"/>
        <v>是</v>
      </c>
      <c r="G328" s="173" t="str">
        <f t="shared" si="18"/>
        <v>项</v>
      </c>
    </row>
    <row r="329" ht="36" customHeight="1" spans="1:7">
      <c r="A329" s="433" t="s">
        <v>644</v>
      </c>
      <c r="B329" s="300" t="s">
        <v>645</v>
      </c>
      <c r="C329" s="301">
        <v>0</v>
      </c>
      <c r="D329" s="301">
        <v>0</v>
      </c>
      <c r="E329" s="332" t="str">
        <f t="shared" si="19"/>
        <v/>
      </c>
      <c r="F329" s="275" t="str">
        <f t="shared" si="17"/>
        <v>否</v>
      </c>
      <c r="G329" s="173" t="str">
        <f t="shared" si="18"/>
        <v>项</v>
      </c>
    </row>
    <row r="330" ht="36" customHeight="1" spans="1:7">
      <c r="A330" s="433" t="s">
        <v>646</v>
      </c>
      <c r="B330" s="300" t="s">
        <v>647</v>
      </c>
      <c r="C330" s="301">
        <v>5</v>
      </c>
      <c r="D330" s="301">
        <v>10</v>
      </c>
      <c r="E330" s="332">
        <f t="shared" si="19"/>
        <v>100</v>
      </c>
      <c r="F330" s="275" t="str">
        <f t="shared" ref="F330:F393" si="20">IF(LEN(A330)=3,"是",IF(B330&lt;&gt;"",IF(SUM(C330:D330)&lt;&gt;0,"是","否"),"是"))</f>
        <v>是</v>
      </c>
      <c r="G330" s="173" t="str">
        <f t="shared" ref="G330:G393" si="21">IF(LEN(A330)=3,"类",IF(LEN(A330)=5,"款","项"))</f>
        <v>项</v>
      </c>
    </row>
    <row r="331" ht="36" customHeight="1" spans="1:7">
      <c r="A331" s="433" t="s">
        <v>648</v>
      </c>
      <c r="B331" s="300" t="s">
        <v>240</v>
      </c>
      <c r="C331" s="301">
        <v>0</v>
      </c>
      <c r="D331" s="301"/>
      <c r="E331" s="332" t="str">
        <f t="shared" ref="E331:E394" si="22">IFERROR((D331/C331-1)*100,"")</f>
        <v/>
      </c>
      <c r="F331" s="275" t="str">
        <f t="shared" si="20"/>
        <v>否</v>
      </c>
      <c r="G331" s="173" t="str">
        <f t="shared" si="21"/>
        <v>项</v>
      </c>
    </row>
    <row r="332" ht="36" customHeight="1" spans="1:7">
      <c r="A332" s="433" t="s">
        <v>649</v>
      </c>
      <c r="B332" s="300" t="s">
        <v>157</v>
      </c>
      <c r="C332" s="301">
        <v>0</v>
      </c>
      <c r="D332" s="301">
        <v>11</v>
      </c>
      <c r="E332" s="332" t="str">
        <f t="shared" si="22"/>
        <v/>
      </c>
      <c r="F332" s="275" t="str">
        <f t="shared" si="20"/>
        <v>是</v>
      </c>
      <c r="G332" s="173" t="str">
        <f t="shared" si="21"/>
        <v>项</v>
      </c>
    </row>
    <row r="333" ht="36" customHeight="1" spans="1:7">
      <c r="A333" s="433" t="s">
        <v>650</v>
      </c>
      <c r="B333" s="300" t="s">
        <v>651</v>
      </c>
      <c r="C333" s="301">
        <v>60</v>
      </c>
      <c r="D333" s="301">
        <v>88</v>
      </c>
      <c r="E333" s="332">
        <f t="shared" si="22"/>
        <v>46.67</v>
      </c>
      <c r="F333" s="275" t="str">
        <f t="shared" si="20"/>
        <v>是</v>
      </c>
      <c r="G333" s="173" t="str">
        <f t="shared" si="21"/>
        <v>项</v>
      </c>
    </row>
    <row r="334" ht="36" customHeight="1" spans="1:7">
      <c r="A334" s="432" t="s">
        <v>652</v>
      </c>
      <c r="B334" s="295" t="s">
        <v>653</v>
      </c>
      <c r="C334" s="297"/>
      <c r="D334" s="297"/>
      <c r="E334" s="332" t="str">
        <f t="shared" si="22"/>
        <v/>
      </c>
      <c r="F334" s="275" t="str">
        <f t="shared" si="20"/>
        <v>否</v>
      </c>
      <c r="G334" s="173" t="str">
        <f t="shared" si="21"/>
        <v>款</v>
      </c>
    </row>
    <row r="335" ht="36" customHeight="1" spans="1:7">
      <c r="A335" s="433" t="s">
        <v>654</v>
      </c>
      <c r="B335" s="300" t="s">
        <v>139</v>
      </c>
      <c r="C335" s="301"/>
      <c r="D335" s="301"/>
      <c r="E335" s="332" t="str">
        <f t="shared" si="22"/>
        <v/>
      </c>
      <c r="F335" s="275" t="str">
        <f t="shared" si="20"/>
        <v>否</v>
      </c>
      <c r="G335" s="173" t="str">
        <f t="shared" si="21"/>
        <v>项</v>
      </c>
    </row>
    <row r="336" ht="36" customHeight="1" spans="1:7">
      <c r="A336" s="433" t="s">
        <v>655</v>
      </c>
      <c r="B336" s="300" t="s">
        <v>141</v>
      </c>
      <c r="C336" s="301">
        <v>0</v>
      </c>
      <c r="D336" s="301">
        <v>0</v>
      </c>
      <c r="E336" s="332" t="str">
        <f t="shared" si="22"/>
        <v/>
      </c>
      <c r="F336" s="275" t="str">
        <f t="shared" si="20"/>
        <v>否</v>
      </c>
      <c r="G336" s="173" t="str">
        <f t="shared" si="21"/>
        <v>项</v>
      </c>
    </row>
    <row r="337" ht="36" customHeight="1" spans="1:7">
      <c r="A337" s="433" t="s">
        <v>656</v>
      </c>
      <c r="B337" s="300" t="s">
        <v>143</v>
      </c>
      <c r="C337" s="301">
        <v>0</v>
      </c>
      <c r="D337" s="301">
        <v>0</v>
      </c>
      <c r="E337" s="332" t="str">
        <f t="shared" si="22"/>
        <v/>
      </c>
      <c r="F337" s="275" t="str">
        <f t="shared" si="20"/>
        <v>否</v>
      </c>
      <c r="G337" s="173" t="str">
        <f t="shared" si="21"/>
        <v>项</v>
      </c>
    </row>
    <row r="338" ht="36" customHeight="1" spans="1:7">
      <c r="A338" s="433" t="s">
        <v>657</v>
      </c>
      <c r="B338" s="300" t="s">
        <v>658</v>
      </c>
      <c r="C338" s="301"/>
      <c r="D338" s="301"/>
      <c r="E338" s="332" t="str">
        <f t="shared" si="22"/>
        <v/>
      </c>
      <c r="F338" s="275" t="str">
        <f t="shared" si="20"/>
        <v>否</v>
      </c>
      <c r="G338" s="173" t="str">
        <f t="shared" si="21"/>
        <v>项</v>
      </c>
    </row>
    <row r="339" ht="36" customHeight="1" spans="1:7">
      <c r="A339" s="433" t="s">
        <v>659</v>
      </c>
      <c r="B339" s="300" t="s">
        <v>660</v>
      </c>
      <c r="C339" s="301"/>
      <c r="D339" s="301"/>
      <c r="E339" s="332" t="str">
        <f t="shared" si="22"/>
        <v/>
      </c>
      <c r="F339" s="275" t="str">
        <f t="shared" si="20"/>
        <v>否</v>
      </c>
      <c r="G339" s="173" t="str">
        <f t="shared" si="21"/>
        <v>项</v>
      </c>
    </row>
    <row r="340" ht="36" customHeight="1" spans="1:7">
      <c r="A340" s="433" t="s">
        <v>661</v>
      </c>
      <c r="B340" s="300" t="s">
        <v>662</v>
      </c>
      <c r="C340" s="301"/>
      <c r="D340" s="301"/>
      <c r="E340" s="332" t="str">
        <f t="shared" si="22"/>
        <v/>
      </c>
      <c r="F340" s="275" t="str">
        <f t="shared" si="20"/>
        <v>否</v>
      </c>
      <c r="G340" s="173" t="str">
        <f t="shared" si="21"/>
        <v>项</v>
      </c>
    </row>
    <row r="341" ht="36" customHeight="1" spans="1:7">
      <c r="A341" s="433" t="s">
        <v>663</v>
      </c>
      <c r="B341" s="300" t="s">
        <v>240</v>
      </c>
      <c r="C341" s="301"/>
      <c r="D341" s="301"/>
      <c r="E341" s="332" t="str">
        <f t="shared" si="22"/>
        <v/>
      </c>
      <c r="F341" s="275" t="str">
        <f t="shared" si="20"/>
        <v>否</v>
      </c>
      <c r="G341" s="173" t="str">
        <f t="shared" si="21"/>
        <v>项</v>
      </c>
    </row>
    <row r="342" ht="36" customHeight="1" spans="1:7">
      <c r="A342" s="433" t="s">
        <v>664</v>
      </c>
      <c r="B342" s="300" t="s">
        <v>157</v>
      </c>
      <c r="C342" s="301">
        <v>0</v>
      </c>
      <c r="D342" s="301">
        <v>0</v>
      </c>
      <c r="E342" s="332" t="str">
        <f t="shared" si="22"/>
        <v/>
      </c>
      <c r="F342" s="275" t="str">
        <f t="shared" si="20"/>
        <v>否</v>
      </c>
      <c r="G342" s="173" t="str">
        <f t="shared" si="21"/>
        <v>项</v>
      </c>
    </row>
    <row r="343" ht="36" customHeight="1" spans="1:7">
      <c r="A343" s="433" t="s">
        <v>665</v>
      </c>
      <c r="B343" s="300" t="s">
        <v>666</v>
      </c>
      <c r="C343" s="301"/>
      <c r="D343" s="301"/>
      <c r="E343" s="332" t="str">
        <f t="shared" si="22"/>
        <v/>
      </c>
      <c r="F343" s="275" t="str">
        <f t="shared" si="20"/>
        <v>否</v>
      </c>
      <c r="G343" s="173" t="str">
        <f t="shared" si="21"/>
        <v>项</v>
      </c>
    </row>
    <row r="344" ht="36" customHeight="1" spans="1:7">
      <c r="A344" s="432" t="s">
        <v>667</v>
      </c>
      <c r="B344" s="295" t="s">
        <v>668</v>
      </c>
      <c r="C344" s="297"/>
      <c r="D344" s="297"/>
      <c r="E344" s="332" t="str">
        <f t="shared" si="22"/>
        <v/>
      </c>
      <c r="F344" s="275" t="str">
        <f t="shared" si="20"/>
        <v>否</v>
      </c>
      <c r="G344" s="173" t="str">
        <f t="shared" si="21"/>
        <v>款</v>
      </c>
    </row>
    <row r="345" ht="36" customHeight="1" spans="1:7">
      <c r="A345" s="433" t="s">
        <v>669</v>
      </c>
      <c r="B345" s="300" t="s">
        <v>139</v>
      </c>
      <c r="C345" s="301"/>
      <c r="D345" s="301"/>
      <c r="E345" s="332" t="str">
        <f t="shared" si="22"/>
        <v/>
      </c>
      <c r="F345" s="275" t="str">
        <f t="shared" si="20"/>
        <v>否</v>
      </c>
      <c r="G345" s="173" t="str">
        <f t="shared" si="21"/>
        <v>项</v>
      </c>
    </row>
    <row r="346" ht="36" customHeight="1" spans="1:7">
      <c r="A346" s="433" t="s">
        <v>670</v>
      </c>
      <c r="B346" s="300" t="s">
        <v>141</v>
      </c>
      <c r="C346" s="301">
        <v>0</v>
      </c>
      <c r="D346" s="301">
        <v>0</v>
      </c>
      <c r="E346" s="332" t="str">
        <f t="shared" si="22"/>
        <v/>
      </c>
      <c r="F346" s="275" t="str">
        <f t="shared" si="20"/>
        <v>否</v>
      </c>
      <c r="G346" s="173" t="str">
        <f t="shared" si="21"/>
        <v>项</v>
      </c>
    </row>
    <row r="347" ht="36" customHeight="1" spans="1:7">
      <c r="A347" s="433" t="s">
        <v>671</v>
      </c>
      <c r="B347" s="300" t="s">
        <v>143</v>
      </c>
      <c r="C347" s="301">
        <v>0</v>
      </c>
      <c r="D347" s="301">
        <v>0</v>
      </c>
      <c r="E347" s="332" t="str">
        <f t="shared" si="22"/>
        <v/>
      </c>
      <c r="F347" s="275" t="str">
        <f t="shared" si="20"/>
        <v>否</v>
      </c>
      <c r="G347" s="173" t="str">
        <f t="shared" si="21"/>
        <v>项</v>
      </c>
    </row>
    <row r="348" ht="36" customHeight="1" spans="1:7">
      <c r="A348" s="433" t="s">
        <v>672</v>
      </c>
      <c r="B348" s="300" t="s">
        <v>673</v>
      </c>
      <c r="C348" s="301"/>
      <c r="D348" s="301"/>
      <c r="E348" s="332" t="str">
        <f t="shared" si="22"/>
        <v/>
      </c>
      <c r="F348" s="275" t="str">
        <f t="shared" si="20"/>
        <v>否</v>
      </c>
      <c r="G348" s="173" t="str">
        <f t="shared" si="21"/>
        <v>项</v>
      </c>
    </row>
    <row r="349" ht="36" customHeight="1" spans="1:7">
      <c r="A349" s="433" t="s">
        <v>674</v>
      </c>
      <c r="B349" s="300" t="s">
        <v>675</v>
      </c>
      <c r="C349" s="301"/>
      <c r="D349" s="301"/>
      <c r="E349" s="332" t="str">
        <f t="shared" si="22"/>
        <v/>
      </c>
      <c r="F349" s="275" t="str">
        <f t="shared" si="20"/>
        <v>否</v>
      </c>
      <c r="G349" s="173" t="str">
        <f t="shared" si="21"/>
        <v>项</v>
      </c>
    </row>
    <row r="350" ht="36" customHeight="1" spans="1:7">
      <c r="A350" s="433" t="s">
        <v>676</v>
      </c>
      <c r="B350" s="300" t="s">
        <v>677</v>
      </c>
      <c r="C350" s="301"/>
      <c r="D350" s="301"/>
      <c r="E350" s="332" t="str">
        <f t="shared" si="22"/>
        <v/>
      </c>
      <c r="F350" s="275" t="str">
        <f t="shared" si="20"/>
        <v>否</v>
      </c>
      <c r="G350" s="173" t="str">
        <f t="shared" si="21"/>
        <v>项</v>
      </c>
    </row>
    <row r="351" ht="36" customHeight="1" spans="1:7">
      <c r="A351" s="433" t="s">
        <v>678</v>
      </c>
      <c r="B351" s="300" t="s">
        <v>240</v>
      </c>
      <c r="C351" s="301"/>
      <c r="D351" s="301"/>
      <c r="E351" s="332" t="str">
        <f t="shared" si="22"/>
        <v/>
      </c>
      <c r="F351" s="275" t="str">
        <f t="shared" si="20"/>
        <v>否</v>
      </c>
      <c r="G351" s="173" t="str">
        <f t="shared" si="21"/>
        <v>项</v>
      </c>
    </row>
    <row r="352" ht="36" customHeight="1" spans="1:7">
      <c r="A352" s="433" t="s">
        <v>679</v>
      </c>
      <c r="B352" s="300" t="s">
        <v>157</v>
      </c>
      <c r="C352" s="301">
        <v>0</v>
      </c>
      <c r="D352" s="301">
        <v>0</v>
      </c>
      <c r="E352" s="332" t="str">
        <f t="shared" si="22"/>
        <v/>
      </c>
      <c r="F352" s="275" t="str">
        <f t="shared" si="20"/>
        <v>否</v>
      </c>
      <c r="G352" s="173" t="str">
        <f t="shared" si="21"/>
        <v>项</v>
      </c>
    </row>
    <row r="353" ht="36" customHeight="1" spans="1:7">
      <c r="A353" s="433" t="s">
        <v>680</v>
      </c>
      <c r="B353" s="300" t="s">
        <v>681</v>
      </c>
      <c r="C353" s="301"/>
      <c r="D353" s="301"/>
      <c r="E353" s="332" t="str">
        <f t="shared" si="22"/>
        <v/>
      </c>
      <c r="F353" s="275" t="str">
        <f t="shared" si="20"/>
        <v>否</v>
      </c>
      <c r="G353" s="173" t="str">
        <f t="shared" si="21"/>
        <v>项</v>
      </c>
    </row>
    <row r="354" ht="36" customHeight="1" spans="1:7">
      <c r="A354" s="432" t="s">
        <v>682</v>
      </c>
      <c r="B354" s="295" t="s">
        <v>683</v>
      </c>
      <c r="C354" s="297"/>
      <c r="D354" s="297"/>
      <c r="E354" s="332" t="str">
        <f t="shared" si="22"/>
        <v/>
      </c>
      <c r="F354" s="275" t="str">
        <f t="shared" si="20"/>
        <v>否</v>
      </c>
      <c r="G354" s="173" t="str">
        <f t="shared" si="21"/>
        <v>款</v>
      </c>
    </row>
    <row r="355" ht="36" customHeight="1" spans="1:7">
      <c r="A355" s="433" t="s">
        <v>684</v>
      </c>
      <c r="B355" s="300" t="s">
        <v>139</v>
      </c>
      <c r="C355" s="301"/>
      <c r="D355" s="301"/>
      <c r="E355" s="332" t="str">
        <f t="shared" si="22"/>
        <v/>
      </c>
      <c r="F355" s="275" t="str">
        <f t="shared" si="20"/>
        <v>否</v>
      </c>
      <c r="G355" s="173" t="str">
        <f t="shared" si="21"/>
        <v>项</v>
      </c>
    </row>
    <row r="356" ht="36" customHeight="1" spans="1:7">
      <c r="A356" s="433" t="s">
        <v>685</v>
      </c>
      <c r="B356" s="300" t="s">
        <v>141</v>
      </c>
      <c r="C356" s="301">
        <v>0</v>
      </c>
      <c r="D356" s="301">
        <v>0</v>
      </c>
      <c r="E356" s="332" t="str">
        <f t="shared" si="22"/>
        <v/>
      </c>
      <c r="F356" s="275" t="str">
        <f t="shared" si="20"/>
        <v>否</v>
      </c>
      <c r="G356" s="173" t="str">
        <f t="shared" si="21"/>
        <v>项</v>
      </c>
    </row>
    <row r="357" ht="36" customHeight="1" spans="1:7">
      <c r="A357" s="433" t="s">
        <v>686</v>
      </c>
      <c r="B357" s="300" t="s">
        <v>143</v>
      </c>
      <c r="C357" s="301">
        <v>0</v>
      </c>
      <c r="D357" s="301">
        <v>0</v>
      </c>
      <c r="E357" s="332" t="str">
        <f t="shared" si="22"/>
        <v/>
      </c>
      <c r="F357" s="275" t="str">
        <f t="shared" si="20"/>
        <v>否</v>
      </c>
      <c r="G357" s="173" t="str">
        <f t="shared" si="21"/>
        <v>项</v>
      </c>
    </row>
    <row r="358" ht="36" customHeight="1" spans="1:7">
      <c r="A358" s="433" t="s">
        <v>687</v>
      </c>
      <c r="B358" s="300" t="s">
        <v>688</v>
      </c>
      <c r="C358" s="301">
        <v>0</v>
      </c>
      <c r="D358" s="301">
        <v>0</v>
      </c>
      <c r="E358" s="332" t="str">
        <f t="shared" si="22"/>
        <v/>
      </c>
      <c r="F358" s="275" t="str">
        <f t="shared" si="20"/>
        <v>否</v>
      </c>
      <c r="G358" s="173" t="str">
        <f t="shared" si="21"/>
        <v>项</v>
      </c>
    </row>
    <row r="359" ht="36" customHeight="1" spans="1:7">
      <c r="A359" s="433" t="s">
        <v>689</v>
      </c>
      <c r="B359" s="300" t="s">
        <v>690</v>
      </c>
      <c r="C359" s="301">
        <v>0</v>
      </c>
      <c r="D359" s="301">
        <v>0</v>
      </c>
      <c r="E359" s="332" t="str">
        <f t="shared" si="22"/>
        <v/>
      </c>
      <c r="F359" s="275" t="str">
        <f t="shared" si="20"/>
        <v>否</v>
      </c>
      <c r="G359" s="173" t="str">
        <f t="shared" si="21"/>
        <v>项</v>
      </c>
    </row>
    <row r="360" ht="36" customHeight="1" spans="1:7">
      <c r="A360" s="433" t="s">
        <v>691</v>
      </c>
      <c r="B360" s="300" t="s">
        <v>157</v>
      </c>
      <c r="C360" s="301"/>
      <c r="D360" s="301"/>
      <c r="E360" s="332" t="str">
        <f t="shared" si="22"/>
        <v/>
      </c>
      <c r="F360" s="275" t="str">
        <f t="shared" si="20"/>
        <v>否</v>
      </c>
      <c r="G360" s="173" t="str">
        <f t="shared" si="21"/>
        <v>项</v>
      </c>
    </row>
    <row r="361" ht="36" customHeight="1" spans="1:7">
      <c r="A361" s="433" t="s">
        <v>692</v>
      </c>
      <c r="B361" s="300" t="s">
        <v>693</v>
      </c>
      <c r="C361" s="301">
        <v>0</v>
      </c>
      <c r="D361" s="301">
        <v>0</v>
      </c>
      <c r="E361" s="332" t="str">
        <f t="shared" si="22"/>
        <v/>
      </c>
      <c r="F361" s="275" t="str">
        <f t="shared" si="20"/>
        <v>否</v>
      </c>
      <c r="G361" s="173" t="str">
        <f t="shared" si="21"/>
        <v>项</v>
      </c>
    </row>
    <row r="362" ht="36" customHeight="1" spans="1:7">
      <c r="A362" s="432" t="s">
        <v>694</v>
      </c>
      <c r="B362" s="295" t="s">
        <v>695</v>
      </c>
      <c r="C362" s="297">
        <f>SUM(C363:C367)</f>
        <v>0</v>
      </c>
      <c r="D362" s="297">
        <f>SUM(D363:D367)</f>
        <v>0</v>
      </c>
      <c r="E362" s="332" t="str">
        <f t="shared" si="22"/>
        <v/>
      </c>
      <c r="F362" s="275" t="str">
        <f t="shared" si="20"/>
        <v>否</v>
      </c>
      <c r="G362" s="173" t="str">
        <f t="shared" si="21"/>
        <v>款</v>
      </c>
    </row>
    <row r="363" ht="36" customHeight="1" spans="1:7">
      <c r="A363" s="433" t="s">
        <v>696</v>
      </c>
      <c r="B363" s="300" t="s">
        <v>139</v>
      </c>
      <c r="C363" s="301">
        <v>0</v>
      </c>
      <c r="D363" s="301">
        <v>0</v>
      </c>
      <c r="E363" s="332" t="str">
        <f t="shared" si="22"/>
        <v/>
      </c>
      <c r="F363" s="275" t="str">
        <f t="shared" si="20"/>
        <v>否</v>
      </c>
      <c r="G363" s="173" t="str">
        <f t="shared" si="21"/>
        <v>项</v>
      </c>
    </row>
    <row r="364" ht="36" customHeight="1" spans="1:7">
      <c r="A364" s="433" t="s">
        <v>697</v>
      </c>
      <c r="B364" s="300" t="s">
        <v>141</v>
      </c>
      <c r="C364" s="301">
        <v>0</v>
      </c>
      <c r="D364" s="301">
        <v>0</v>
      </c>
      <c r="E364" s="332" t="str">
        <f t="shared" si="22"/>
        <v/>
      </c>
      <c r="F364" s="275" t="str">
        <f t="shared" si="20"/>
        <v>否</v>
      </c>
      <c r="G364" s="173" t="str">
        <f t="shared" si="21"/>
        <v>项</v>
      </c>
    </row>
    <row r="365" ht="36" customHeight="1" spans="1:7">
      <c r="A365" s="433" t="s">
        <v>698</v>
      </c>
      <c r="B365" s="300" t="s">
        <v>240</v>
      </c>
      <c r="C365" s="301">
        <v>0</v>
      </c>
      <c r="D365" s="301">
        <v>0</v>
      </c>
      <c r="E365" s="332" t="str">
        <f t="shared" si="22"/>
        <v/>
      </c>
      <c r="F365" s="275" t="str">
        <f t="shared" si="20"/>
        <v>否</v>
      </c>
      <c r="G365" s="173" t="str">
        <f t="shared" si="21"/>
        <v>项</v>
      </c>
    </row>
    <row r="366" ht="36" customHeight="1" spans="1:7">
      <c r="A366" s="433" t="s">
        <v>699</v>
      </c>
      <c r="B366" s="300" t="s">
        <v>700</v>
      </c>
      <c r="C366" s="301">
        <v>0</v>
      </c>
      <c r="D366" s="301">
        <v>0</v>
      </c>
      <c r="E366" s="332" t="str">
        <f t="shared" si="22"/>
        <v/>
      </c>
      <c r="F366" s="275" t="str">
        <f t="shared" si="20"/>
        <v>否</v>
      </c>
      <c r="G366" s="173" t="str">
        <f t="shared" si="21"/>
        <v>项</v>
      </c>
    </row>
    <row r="367" ht="36" customHeight="1" spans="1:7">
      <c r="A367" s="433" t="s">
        <v>701</v>
      </c>
      <c r="B367" s="300" t="s">
        <v>702</v>
      </c>
      <c r="C367" s="301">
        <v>0</v>
      </c>
      <c r="D367" s="301">
        <v>0</v>
      </c>
      <c r="E367" s="332" t="str">
        <f t="shared" si="22"/>
        <v/>
      </c>
      <c r="F367" s="275" t="str">
        <f t="shared" si="20"/>
        <v>否</v>
      </c>
      <c r="G367" s="173" t="str">
        <f t="shared" si="21"/>
        <v>项</v>
      </c>
    </row>
    <row r="368" ht="36" customHeight="1" spans="1:7">
      <c r="A368" s="432" t="s">
        <v>703</v>
      </c>
      <c r="B368" s="295" t="s">
        <v>704</v>
      </c>
      <c r="C368" s="297">
        <f>SUM(C369:C370)</f>
        <v>49</v>
      </c>
      <c r="D368" s="297">
        <f>SUM(D369:D370)</f>
        <v>58</v>
      </c>
      <c r="E368" s="332">
        <f t="shared" si="22"/>
        <v>18.37</v>
      </c>
      <c r="F368" s="275" t="str">
        <f t="shared" si="20"/>
        <v>是</v>
      </c>
      <c r="G368" s="173" t="str">
        <f t="shared" si="21"/>
        <v>款</v>
      </c>
    </row>
    <row r="369" ht="36" customHeight="1" spans="1:7">
      <c r="A369" s="433">
        <v>2049902</v>
      </c>
      <c r="B369" s="300" t="s">
        <v>705</v>
      </c>
      <c r="C369" s="301"/>
      <c r="D369" s="301"/>
      <c r="E369" s="332" t="str">
        <f t="shared" si="22"/>
        <v/>
      </c>
      <c r="F369" s="275" t="str">
        <f t="shared" si="20"/>
        <v>否</v>
      </c>
      <c r="G369" s="173" t="str">
        <f t="shared" si="21"/>
        <v>项</v>
      </c>
    </row>
    <row r="370" ht="36" customHeight="1" spans="1:7">
      <c r="A370" s="442" t="s">
        <v>706</v>
      </c>
      <c r="B370" s="300" t="s">
        <v>707</v>
      </c>
      <c r="C370" s="301">
        <v>49</v>
      </c>
      <c r="D370" s="301">
        <v>58</v>
      </c>
      <c r="E370" s="332">
        <f t="shared" si="22"/>
        <v>18.37</v>
      </c>
      <c r="F370" s="275" t="str">
        <f t="shared" si="20"/>
        <v>是</v>
      </c>
      <c r="G370" s="173" t="str">
        <f t="shared" si="21"/>
        <v>项</v>
      </c>
    </row>
    <row r="371" ht="36" customHeight="1" spans="1:7">
      <c r="A371" s="443" t="s">
        <v>708</v>
      </c>
      <c r="B371" s="438" t="s">
        <v>524</v>
      </c>
      <c r="C371" s="439"/>
      <c r="D371" s="439"/>
      <c r="E371" s="332" t="str">
        <f t="shared" si="22"/>
        <v/>
      </c>
      <c r="F371" s="275" t="str">
        <f t="shared" si="20"/>
        <v>否</v>
      </c>
      <c r="G371" s="173" t="str">
        <f t="shared" si="21"/>
        <v>项</v>
      </c>
    </row>
    <row r="372" ht="36" customHeight="1" spans="1:7">
      <c r="A372" s="443" t="s">
        <v>709</v>
      </c>
      <c r="B372" s="438" t="s">
        <v>710</v>
      </c>
      <c r="C372" s="439"/>
      <c r="D372" s="439"/>
      <c r="E372" s="332" t="str">
        <f t="shared" si="22"/>
        <v/>
      </c>
      <c r="F372" s="275" t="str">
        <f t="shared" si="20"/>
        <v>否</v>
      </c>
      <c r="G372" s="173" t="str">
        <f t="shared" si="21"/>
        <v>项</v>
      </c>
    </row>
    <row r="373" ht="36" customHeight="1" spans="1:7">
      <c r="A373" s="432" t="s">
        <v>76</v>
      </c>
      <c r="B373" s="295" t="s">
        <v>77</v>
      </c>
      <c r="C373" s="297">
        <f>C374+C379+C388+C394+C400+C404+C408+C412+C418+C425</f>
        <v>59139</v>
      </c>
      <c r="D373" s="297">
        <f>D374+D379+D388+D394+D400+D404+D408+D412+D418+D425</f>
        <v>58450</v>
      </c>
      <c r="E373" s="332">
        <f t="shared" si="22"/>
        <v>-1.17</v>
      </c>
      <c r="F373" s="275" t="str">
        <f t="shared" si="20"/>
        <v>是</v>
      </c>
      <c r="G373" s="173" t="str">
        <f t="shared" si="21"/>
        <v>类</v>
      </c>
    </row>
    <row r="374" ht="36" customHeight="1" spans="1:7">
      <c r="A374" s="432" t="s">
        <v>711</v>
      </c>
      <c r="B374" s="295" t="s">
        <v>712</v>
      </c>
      <c r="C374" s="297">
        <f>SUM(C375:C378)</f>
        <v>1293</v>
      </c>
      <c r="D374" s="297">
        <f>SUM(D375:D378)</f>
        <v>1273</v>
      </c>
      <c r="E374" s="332">
        <f t="shared" si="22"/>
        <v>-1.55</v>
      </c>
      <c r="F374" s="275" t="str">
        <f t="shared" si="20"/>
        <v>是</v>
      </c>
      <c r="G374" s="173" t="str">
        <f t="shared" si="21"/>
        <v>款</v>
      </c>
    </row>
    <row r="375" ht="36" customHeight="1" spans="1:7">
      <c r="A375" s="433" t="s">
        <v>713</v>
      </c>
      <c r="B375" s="300" t="s">
        <v>139</v>
      </c>
      <c r="C375" s="301">
        <v>428</v>
      </c>
      <c r="D375" s="301">
        <v>352</v>
      </c>
      <c r="E375" s="332">
        <f t="shared" si="22"/>
        <v>-17.76</v>
      </c>
      <c r="F375" s="275" t="str">
        <f t="shared" si="20"/>
        <v>是</v>
      </c>
      <c r="G375" s="173" t="str">
        <f t="shared" si="21"/>
        <v>项</v>
      </c>
    </row>
    <row r="376" ht="36" customHeight="1" spans="1:7">
      <c r="A376" s="433" t="s">
        <v>714</v>
      </c>
      <c r="B376" s="300" t="s">
        <v>141</v>
      </c>
      <c r="C376" s="301">
        <v>0</v>
      </c>
      <c r="D376" s="301">
        <v>0</v>
      </c>
      <c r="E376" s="332" t="str">
        <f t="shared" si="22"/>
        <v/>
      </c>
      <c r="F376" s="275" t="str">
        <f t="shared" si="20"/>
        <v>否</v>
      </c>
      <c r="G376" s="173" t="str">
        <f t="shared" si="21"/>
        <v>项</v>
      </c>
    </row>
    <row r="377" ht="36" customHeight="1" spans="1:7">
      <c r="A377" s="433" t="s">
        <v>715</v>
      </c>
      <c r="B377" s="300" t="s">
        <v>143</v>
      </c>
      <c r="C377" s="301">
        <v>0</v>
      </c>
      <c r="D377" s="301"/>
      <c r="E377" s="332" t="str">
        <f t="shared" si="22"/>
        <v/>
      </c>
      <c r="F377" s="275" t="str">
        <f t="shared" si="20"/>
        <v>否</v>
      </c>
      <c r="G377" s="173" t="str">
        <f t="shared" si="21"/>
        <v>项</v>
      </c>
    </row>
    <row r="378" ht="36" customHeight="1" spans="1:7">
      <c r="A378" s="433" t="s">
        <v>716</v>
      </c>
      <c r="B378" s="300" t="s">
        <v>717</v>
      </c>
      <c r="C378" s="301">
        <v>865</v>
      </c>
      <c r="D378" s="301">
        <v>921</v>
      </c>
      <c r="E378" s="332">
        <f t="shared" si="22"/>
        <v>6.47</v>
      </c>
      <c r="F378" s="275" t="str">
        <f t="shared" si="20"/>
        <v>是</v>
      </c>
      <c r="G378" s="173" t="str">
        <f t="shared" si="21"/>
        <v>项</v>
      </c>
    </row>
    <row r="379" ht="36" customHeight="1" spans="1:7">
      <c r="A379" s="432" t="s">
        <v>718</v>
      </c>
      <c r="B379" s="295" t="s">
        <v>719</v>
      </c>
      <c r="C379" s="297">
        <f>SUM(C380:C387)</f>
        <v>54254</v>
      </c>
      <c r="D379" s="297">
        <f>SUM(D380:D387)</f>
        <v>51789</v>
      </c>
      <c r="E379" s="332">
        <f t="shared" si="22"/>
        <v>-4.54</v>
      </c>
      <c r="F379" s="275" t="str">
        <f t="shared" si="20"/>
        <v>是</v>
      </c>
      <c r="G379" s="173" t="str">
        <f t="shared" si="21"/>
        <v>款</v>
      </c>
    </row>
    <row r="380" ht="36" customHeight="1" spans="1:7">
      <c r="A380" s="433" t="s">
        <v>720</v>
      </c>
      <c r="B380" s="300" t="s">
        <v>721</v>
      </c>
      <c r="C380" s="301">
        <v>4699</v>
      </c>
      <c r="D380" s="301">
        <v>5101</v>
      </c>
      <c r="E380" s="332">
        <f t="shared" si="22"/>
        <v>8.56</v>
      </c>
      <c r="F380" s="275" t="str">
        <f t="shared" si="20"/>
        <v>是</v>
      </c>
      <c r="G380" s="173" t="str">
        <f t="shared" si="21"/>
        <v>项</v>
      </c>
    </row>
    <row r="381" ht="36" customHeight="1" spans="1:7">
      <c r="A381" s="433" t="s">
        <v>722</v>
      </c>
      <c r="B381" s="300" t="s">
        <v>723</v>
      </c>
      <c r="C381" s="301">
        <v>26223</v>
      </c>
      <c r="D381" s="301">
        <v>24981</v>
      </c>
      <c r="E381" s="332">
        <f t="shared" si="22"/>
        <v>-4.74</v>
      </c>
      <c r="F381" s="275" t="str">
        <f t="shared" si="20"/>
        <v>是</v>
      </c>
      <c r="G381" s="173" t="str">
        <f t="shared" si="21"/>
        <v>项</v>
      </c>
    </row>
    <row r="382" ht="36" customHeight="1" spans="1:7">
      <c r="A382" s="433" t="s">
        <v>724</v>
      </c>
      <c r="B382" s="300" t="s">
        <v>725</v>
      </c>
      <c r="C382" s="301">
        <v>16031</v>
      </c>
      <c r="D382" s="301">
        <v>13772</v>
      </c>
      <c r="E382" s="332">
        <f t="shared" si="22"/>
        <v>-14.09</v>
      </c>
      <c r="F382" s="275" t="str">
        <f t="shared" si="20"/>
        <v>是</v>
      </c>
      <c r="G382" s="173" t="str">
        <f t="shared" si="21"/>
        <v>项</v>
      </c>
    </row>
    <row r="383" ht="36" customHeight="1" spans="1:7">
      <c r="A383" s="433" t="s">
        <v>726</v>
      </c>
      <c r="B383" s="300" t="s">
        <v>727</v>
      </c>
      <c r="C383" s="301">
        <v>6160</v>
      </c>
      <c r="D383" s="301">
        <v>6150</v>
      </c>
      <c r="E383" s="332">
        <f t="shared" si="22"/>
        <v>-0.16</v>
      </c>
      <c r="F383" s="275" t="str">
        <f t="shared" si="20"/>
        <v>是</v>
      </c>
      <c r="G383" s="173" t="str">
        <f t="shared" si="21"/>
        <v>项</v>
      </c>
    </row>
    <row r="384" ht="36" customHeight="1" spans="1:7">
      <c r="A384" s="433" t="s">
        <v>728</v>
      </c>
      <c r="B384" s="300" t="s">
        <v>729</v>
      </c>
      <c r="C384" s="301">
        <v>0</v>
      </c>
      <c r="D384" s="301"/>
      <c r="E384" s="332" t="str">
        <f t="shared" si="22"/>
        <v/>
      </c>
      <c r="F384" s="275" t="str">
        <f t="shared" si="20"/>
        <v>否</v>
      </c>
      <c r="G384" s="173" t="str">
        <f t="shared" si="21"/>
        <v>项</v>
      </c>
    </row>
    <row r="385" ht="36" customHeight="1" spans="1:7">
      <c r="A385" s="433" t="s">
        <v>730</v>
      </c>
      <c r="B385" s="300" t="s">
        <v>731</v>
      </c>
      <c r="C385" s="301">
        <v>0</v>
      </c>
      <c r="D385" s="301">
        <v>0</v>
      </c>
      <c r="E385" s="332" t="str">
        <f t="shared" si="22"/>
        <v/>
      </c>
      <c r="F385" s="275" t="str">
        <f t="shared" si="20"/>
        <v>否</v>
      </c>
      <c r="G385" s="173" t="str">
        <f t="shared" si="21"/>
        <v>项</v>
      </c>
    </row>
    <row r="386" ht="36" customHeight="1" spans="1:7">
      <c r="A386" s="433" t="s">
        <v>732</v>
      </c>
      <c r="B386" s="300" t="s">
        <v>733</v>
      </c>
      <c r="C386" s="301">
        <v>0</v>
      </c>
      <c r="D386" s="301">
        <v>0</v>
      </c>
      <c r="E386" s="332" t="str">
        <f t="shared" si="22"/>
        <v/>
      </c>
      <c r="F386" s="275" t="str">
        <f t="shared" si="20"/>
        <v>否</v>
      </c>
      <c r="G386" s="173" t="str">
        <f t="shared" si="21"/>
        <v>项</v>
      </c>
    </row>
    <row r="387" ht="36" customHeight="1" spans="1:7">
      <c r="A387" s="433" t="s">
        <v>734</v>
      </c>
      <c r="B387" s="300" t="s">
        <v>735</v>
      </c>
      <c r="C387" s="301">
        <v>1141</v>
      </c>
      <c r="D387" s="301">
        <v>1785</v>
      </c>
      <c r="E387" s="332">
        <f t="shared" si="22"/>
        <v>56.44</v>
      </c>
      <c r="F387" s="275" t="str">
        <f t="shared" si="20"/>
        <v>是</v>
      </c>
      <c r="G387" s="173" t="str">
        <f t="shared" si="21"/>
        <v>项</v>
      </c>
    </row>
    <row r="388" ht="36" customHeight="1" spans="1:7">
      <c r="A388" s="432" t="s">
        <v>736</v>
      </c>
      <c r="B388" s="295" t="s">
        <v>737</v>
      </c>
      <c r="C388" s="297">
        <f>SUM(C389:C393)</f>
        <v>2969</v>
      </c>
      <c r="D388" s="297">
        <f>SUM(D389:D393)</f>
        <v>3188</v>
      </c>
      <c r="E388" s="332">
        <f t="shared" si="22"/>
        <v>7.38</v>
      </c>
      <c r="F388" s="275" t="str">
        <f t="shared" si="20"/>
        <v>是</v>
      </c>
      <c r="G388" s="173" t="str">
        <f t="shared" si="21"/>
        <v>款</v>
      </c>
    </row>
    <row r="389" ht="36" customHeight="1" spans="1:7">
      <c r="A389" s="433" t="s">
        <v>738</v>
      </c>
      <c r="B389" s="300" t="s">
        <v>739</v>
      </c>
      <c r="C389" s="301">
        <v>0</v>
      </c>
      <c r="D389" s="301">
        <v>0</v>
      </c>
      <c r="E389" s="332" t="str">
        <f t="shared" si="22"/>
        <v/>
      </c>
      <c r="F389" s="275" t="str">
        <f t="shared" si="20"/>
        <v>否</v>
      </c>
      <c r="G389" s="173" t="str">
        <f t="shared" si="21"/>
        <v>项</v>
      </c>
    </row>
    <row r="390" ht="36" customHeight="1" spans="1:7">
      <c r="A390" s="433" t="s">
        <v>740</v>
      </c>
      <c r="B390" s="300" t="s">
        <v>741</v>
      </c>
      <c r="C390" s="301">
        <v>2969</v>
      </c>
      <c r="D390" s="301">
        <v>3188</v>
      </c>
      <c r="E390" s="332">
        <f t="shared" si="22"/>
        <v>7.38</v>
      </c>
      <c r="F390" s="275" t="str">
        <f t="shared" si="20"/>
        <v>是</v>
      </c>
      <c r="G390" s="173" t="str">
        <f t="shared" si="21"/>
        <v>项</v>
      </c>
    </row>
    <row r="391" ht="36" customHeight="1" spans="1:7">
      <c r="A391" s="433" t="s">
        <v>742</v>
      </c>
      <c r="B391" s="300" t="s">
        <v>743</v>
      </c>
      <c r="C391" s="301"/>
      <c r="D391" s="301"/>
      <c r="E391" s="332" t="str">
        <f t="shared" si="22"/>
        <v/>
      </c>
      <c r="F391" s="275" t="str">
        <f t="shared" si="20"/>
        <v>否</v>
      </c>
      <c r="G391" s="173" t="str">
        <f t="shared" si="21"/>
        <v>项</v>
      </c>
    </row>
    <row r="392" ht="36" customHeight="1" spans="1:7">
      <c r="A392" s="433" t="s">
        <v>744</v>
      </c>
      <c r="B392" s="300" t="s">
        <v>745</v>
      </c>
      <c r="C392" s="301"/>
      <c r="D392" s="301"/>
      <c r="E392" s="332" t="str">
        <f t="shared" si="22"/>
        <v/>
      </c>
      <c r="F392" s="275" t="str">
        <f t="shared" si="20"/>
        <v>否</v>
      </c>
      <c r="G392" s="173" t="str">
        <f t="shared" si="21"/>
        <v>项</v>
      </c>
    </row>
    <row r="393" ht="36" customHeight="1" spans="1:7">
      <c r="A393" s="433" t="s">
        <v>746</v>
      </c>
      <c r="B393" s="300" t="s">
        <v>747</v>
      </c>
      <c r="C393" s="301"/>
      <c r="D393" s="301"/>
      <c r="E393" s="332" t="str">
        <f t="shared" si="22"/>
        <v/>
      </c>
      <c r="F393" s="275" t="str">
        <f t="shared" si="20"/>
        <v>否</v>
      </c>
      <c r="G393" s="173" t="str">
        <f t="shared" si="21"/>
        <v>项</v>
      </c>
    </row>
    <row r="394" ht="36" customHeight="1" spans="1:7">
      <c r="A394" s="432" t="s">
        <v>748</v>
      </c>
      <c r="B394" s="295" t="s">
        <v>749</v>
      </c>
      <c r="C394" s="297"/>
      <c r="D394" s="297"/>
      <c r="E394" s="332" t="str">
        <f t="shared" si="22"/>
        <v/>
      </c>
      <c r="F394" s="275" t="str">
        <f t="shared" ref="F394:F457" si="23">IF(LEN(A394)=3,"是",IF(B394&lt;&gt;"",IF(SUM(C394:D394)&lt;&gt;0,"是","否"),"是"))</f>
        <v>否</v>
      </c>
      <c r="G394" s="173" t="str">
        <f t="shared" ref="G394:G457" si="24">IF(LEN(A394)=3,"类",IF(LEN(A394)=5,"款","项"))</f>
        <v>款</v>
      </c>
    </row>
    <row r="395" ht="36" customHeight="1" spans="1:7">
      <c r="A395" s="433" t="s">
        <v>750</v>
      </c>
      <c r="B395" s="300" t="s">
        <v>751</v>
      </c>
      <c r="C395" s="301">
        <v>0</v>
      </c>
      <c r="D395" s="301">
        <v>0</v>
      </c>
      <c r="E395" s="332" t="str">
        <f t="shared" ref="E395:E458" si="25">IFERROR((D395/C395-1)*100,"")</f>
        <v/>
      </c>
      <c r="F395" s="275" t="str">
        <f t="shared" si="23"/>
        <v>否</v>
      </c>
      <c r="G395" s="173" t="str">
        <f t="shared" si="24"/>
        <v>项</v>
      </c>
    </row>
    <row r="396" ht="36" customHeight="1" spans="1:7">
      <c r="A396" s="433" t="s">
        <v>752</v>
      </c>
      <c r="B396" s="300" t="s">
        <v>753</v>
      </c>
      <c r="C396" s="301"/>
      <c r="D396" s="301"/>
      <c r="E396" s="332" t="str">
        <f t="shared" si="25"/>
        <v/>
      </c>
      <c r="F396" s="275" t="str">
        <f t="shared" si="23"/>
        <v>否</v>
      </c>
      <c r="G396" s="173" t="str">
        <f t="shared" si="24"/>
        <v>项</v>
      </c>
    </row>
    <row r="397" ht="36" customHeight="1" spans="1:7">
      <c r="A397" s="433" t="s">
        <v>754</v>
      </c>
      <c r="B397" s="300" t="s">
        <v>755</v>
      </c>
      <c r="C397" s="301">
        <v>0</v>
      </c>
      <c r="D397" s="301">
        <v>0</v>
      </c>
      <c r="E397" s="332" t="str">
        <f t="shared" si="25"/>
        <v/>
      </c>
      <c r="F397" s="275" t="str">
        <f t="shared" si="23"/>
        <v>否</v>
      </c>
      <c r="G397" s="173" t="str">
        <f t="shared" si="24"/>
        <v>项</v>
      </c>
    </row>
    <row r="398" ht="36" customHeight="1" spans="1:7">
      <c r="A398" s="433" t="s">
        <v>756</v>
      </c>
      <c r="B398" s="300" t="s">
        <v>757</v>
      </c>
      <c r="C398" s="301">
        <v>0</v>
      </c>
      <c r="D398" s="301">
        <v>0</v>
      </c>
      <c r="E398" s="332" t="str">
        <f t="shared" si="25"/>
        <v/>
      </c>
      <c r="F398" s="275" t="str">
        <f t="shared" si="23"/>
        <v>否</v>
      </c>
      <c r="G398" s="173" t="str">
        <f t="shared" si="24"/>
        <v>项</v>
      </c>
    </row>
    <row r="399" ht="36" customHeight="1" spans="1:7">
      <c r="A399" s="433" t="s">
        <v>758</v>
      </c>
      <c r="B399" s="300" t="s">
        <v>759</v>
      </c>
      <c r="C399" s="301">
        <v>0</v>
      </c>
      <c r="D399" s="301">
        <v>0</v>
      </c>
      <c r="E399" s="332" t="str">
        <f t="shared" si="25"/>
        <v/>
      </c>
      <c r="F399" s="275" t="str">
        <f t="shared" si="23"/>
        <v>否</v>
      </c>
      <c r="G399" s="173" t="str">
        <f t="shared" si="24"/>
        <v>项</v>
      </c>
    </row>
    <row r="400" ht="36" customHeight="1" spans="1:7">
      <c r="A400" s="432" t="s">
        <v>760</v>
      </c>
      <c r="B400" s="295" t="s">
        <v>761</v>
      </c>
      <c r="C400" s="297"/>
      <c r="D400" s="297"/>
      <c r="E400" s="332" t="str">
        <f t="shared" si="25"/>
        <v/>
      </c>
      <c r="F400" s="275" t="str">
        <f t="shared" si="23"/>
        <v>否</v>
      </c>
      <c r="G400" s="173" t="str">
        <f t="shared" si="24"/>
        <v>款</v>
      </c>
    </row>
    <row r="401" ht="36" customHeight="1" spans="1:7">
      <c r="A401" s="433" t="s">
        <v>762</v>
      </c>
      <c r="B401" s="300" t="s">
        <v>763</v>
      </c>
      <c r="C401" s="301"/>
      <c r="D401" s="301"/>
      <c r="E401" s="332" t="str">
        <f t="shared" si="25"/>
        <v/>
      </c>
      <c r="F401" s="275" t="str">
        <f t="shared" si="23"/>
        <v>否</v>
      </c>
      <c r="G401" s="173" t="str">
        <f t="shared" si="24"/>
        <v>项</v>
      </c>
    </row>
    <row r="402" ht="36" customHeight="1" spans="1:7">
      <c r="A402" s="433" t="s">
        <v>764</v>
      </c>
      <c r="B402" s="300" t="s">
        <v>765</v>
      </c>
      <c r="C402" s="301">
        <v>0</v>
      </c>
      <c r="D402" s="301">
        <v>0</v>
      </c>
      <c r="E402" s="332" t="str">
        <f t="shared" si="25"/>
        <v/>
      </c>
      <c r="F402" s="275" t="str">
        <f t="shared" si="23"/>
        <v>否</v>
      </c>
      <c r="G402" s="173" t="str">
        <f t="shared" si="24"/>
        <v>项</v>
      </c>
    </row>
    <row r="403" ht="36" customHeight="1" spans="1:7">
      <c r="A403" s="433" t="s">
        <v>766</v>
      </c>
      <c r="B403" s="300" t="s">
        <v>767</v>
      </c>
      <c r="C403" s="301">
        <v>0</v>
      </c>
      <c r="D403" s="301">
        <v>0</v>
      </c>
      <c r="E403" s="332" t="str">
        <f t="shared" si="25"/>
        <v/>
      </c>
      <c r="F403" s="275" t="str">
        <f t="shared" si="23"/>
        <v>否</v>
      </c>
      <c r="G403" s="173" t="str">
        <f t="shared" si="24"/>
        <v>项</v>
      </c>
    </row>
    <row r="404" ht="36" customHeight="1" spans="1:7">
      <c r="A404" s="432" t="s">
        <v>768</v>
      </c>
      <c r="B404" s="295" t="s">
        <v>769</v>
      </c>
      <c r="C404" s="297">
        <f>SUM(C405:C407)</f>
        <v>0</v>
      </c>
      <c r="D404" s="297">
        <f>SUM(D405:D407)</f>
        <v>0</v>
      </c>
      <c r="E404" s="332" t="str">
        <f t="shared" si="25"/>
        <v/>
      </c>
      <c r="F404" s="275" t="str">
        <f t="shared" si="23"/>
        <v>否</v>
      </c>
      <c r="G404" s="173" t="str">
        <f t="shared" si="24"/>
        <v>款</v>
      </c>
    </row>
    <row r="405" ht="36" customHeight="1" spans="1:7">
      <c r="A405" s="433" t="s">
        <v>770</v>
      </c>
      <c r="B405" s="300" t="s">
        <v>771</v>
      </c>
      <c r="C405" s="301">
        <v>0</v>
      </c>
      <c r="D405" s="301">
        <v>0</v>
      </c>
      <c r="E405" s="332" t="str">
        <f t="shared" si="25"/>
        <v/>
      </c>
      <c r="F405" s="275" t="str">
        <f t="shared" si="23"/>
        <v>否</v>
      </c>
      <c r="G405" s="173" t="str">
        <f t="shared" si="24"/>
        <v>项</v>
      </c>
    </row>
    <row r="406" ht="36" customHeight="1" spans="1:7">
      <c r="A406" s="433" t="s">
        <v>772</v>
      </c>
      <c r="B406" s="300" t="s">
        <v>773</v>
      </c>
      <c r="C406" s="301">
        <v>0</v>
      </c>
      <c r="D406" s="301">
        <v>0</v>
      </c>
      <c r="E406" s="332" t="str">
        <f t="shared" si="25"/>
        <v/>
      </c>
      <c r="F406" s="275" t="str">
        <f t="shared" si="23"/>
        <v>否</v>
      </c>
      <c r="G406" s="173" t="str">
        <f t="shared" si="24"/>
        <v>项</v>
      </c>
    </row>
    <row r="407" ht="36" customHeight="1" spans="1:7">
      <c r="A407" s="433" t="s">
        <v>774</v>
      </c>
      <c r="B407" s="300" t="s">
        <v>775</v>
      </c>
      <c r="C407" s="301">
        <v>0</v>
      </c>
      <c r="D407" s="301">
        <v>0</v>
      </c>
      <c r="E407" s="332" t="str">
        <f t="shared" si="25"/>
        <v/>
      </c>
      <c r="F407" s="275" t="str">
        <f t="shared" si="23"/>
        <v>否</v>
      </c>
      <c r="G407" s="173" t="str">
        <f t="shared" si="24"/>
        <v>项</v>
      </c>
    </row>
    <row r="408" ht="36" customHeight="1" spans="1:7">
      <c r="A408" s="432" t="s">
        <v>776</v>
      </c>
      <c r="B408" s="295" t="s">
        <v>777</v>
      </c>
      <c r="C408" s="297">
        <f>SUM(C409:C411)</f>
        <v>310</v>
      </c>
      <c r="D408" s="297">
        <f>SUM(D409:D411)</f>
        <v>330</v>
      </c>
      <c r="E408" s="332">
        <f t="shared" si="25"/>
        <v>6.45</v>
      </c>
      <c r="F408" s="275" t="str">
        <f t="shared" si="23"/>
        <v>是</v>
      </c>
      <c r="G408" s="173" t="str">
        <f t="shared" si="24"/>
        <v>款</v>
      </c>
    </row>
    <row r="409" ht="36" customHeight="1" spans="1:7">
      <c r="A409" s="433" t="s">
        <v>778</v>
      </c>
      <c r="B409" s="300" t="s">
        <v>779</v>
      </c>
      <c r="C409" s="301">
        <v>310</v>
      </c>
      <c r="D409" s="301">
        <v>330</v>
      </c>
      <c r="E409" s="332">
        <f t="shared" si="25"/>
        <v>6.45</v>
      </c>
      <c r="F409" s="275" t="str">
        <f t="shared" si="23"/>
        <v>是</v>
      </c>
      <c r="G409" s="173" t="str">
        <f t="shared" si="24"/>
        <v>项</v>
      </c>
    </row>
    <row r="410" ht="36" customHeight="1" spans="1:7">
      <c r="A410" s="433" t="s">
        <v>780</v>
      </c>
      <c r="B410" s="300" t="s">
        <v>781</v>
      </c>
      <c r="C410" s="301">
        <v>0</v>
      </c>
      <c r="D410" s="301">
        <v>0</v>
      </c>
      <c r="E410" s="332" t="str">
        <f t="shared" si="25"/>
        <v/>
      </c>
      <c r="F410" s="275" t="str">
        <f t="shared" si="23"/>
        <v>否</v>
      </c>
      <c r="G410" s="173" t="str">
        <f t="shared" si="24"/>
        <v>项</v>
      </c>
    </row>
    <row r="411" ht="36" customHeight="1" spans="1:7">
      <c r="A411" s="433" t="s">
        <v>782</v>
      </c>
      <c r="B411" s="300" t="s">
        <v>783</v>
      </c>
      <c r="C411" s="301">
        <v>0</v>
      </c>
      <c r="D411" s="301">
        <v>0</v>
      </c>
      <c r="E411" s="332" t="str">
        <f t="shared" si="25"/>
        <v/>
      </c>
      <c r="F411" s="275" t="str">
        <f t="shared" si="23"/>
        <v>否</v>
      </c>
      <c r="G411" s="173" t="str">
        <f t="shared" si="24"/>
        <v>项</v>
      </c>
    </row>
    <row r="412" ht="36" customHeight="1" spans="1:7">
      <c r="A412" s="432" t="s">
        <v>784</v>
      </c>
      <c r="B412" s="295" t="s">
        <v>785</v>
      </c>
      <c r="C412" s="297">
        <f>SUM(C413:C417)</f>
        <v>218</v>
      </c>
      <c r="D412" s="297">
        <f>SUM(D413:D417)</f>
        <v>299</v>
      </c>
      <c r="E412" s="332">
        <f t="shared" si="25"/>
        <v>37.16</v>
      </c>
      <c r="F412" s="275" t="str">
        <f t="shared" si="23"/>
        <v>是</v>
      </c>
      <c r="G412" s="173" t="str">
        <f t="shared" si="24"/>
        <v>款</v>
      </c>
    </row>
    <row r="413" ht="36" customHeight="1" spans="1:7">
      <c r="A413" s="433" t="s">
        <v>786</v>
      </c>
      <c r="B413" s="300" t="s">
        <v>787</v>
      </c>
      <c r="C413" s="301"/>
      <c r="D413" s="301"/>
      <c r="E413" s="332" t="str">
        <f t="shared" si="25"/>
        <v/>
      </c>
      <c r="F413" s="275" t="str">
        <f t="shared" si="23"/>
        <v>否</v>
      </c>
      <c r="G413" s="173" t="str">
        <f t="shared" si="24"/>
        <v>项</v>
      </c>
    </row>
    <row r="414" ht="36" customHeight="1" spans="1:7">
      <c r="A414" s="433" t="s">
        <v>788</v>
      </c>
      <c r="B414" s="300" t="s">
        <v>789</v>
      </c>
      <c r="C414" s="301">
        <v>218</v>
      </c>
      <c r="D414" s="301">
        <v>299</v>
      </c>
      <c r="E414" s="332">
        <f t="shared" si="25"/>
        <v>37.16</v>
      </c>
      <c r="F414" s="275" t="str">
        <f t="shared" si="23"/>
        <v>是</v>
      </c>
      <c r="G414" s="173" t="str">
        <f t="shared" si="24"/>
        <v>项</v>
      </c>
    </row>
    <row r="415" ht="36" customHeight="1" spans="1:7">
      <c r="A415" s="433" t="s">
        <v>790</v>
      </c>
      <c r="B415" s="300" t="s">
        <v>791</v>
      </c>
      <c r="C415" s="301"/>
      <c r="D415" s="301"/>
      <c r="E415" s="332" t="str">
        <f t="shared" si="25"/>
        <v/>
      </c>
      <c r="F415" s="275" t="str">
        <f t="shared" si="23"/>
        <v>否</v>
      </c>
      <c r="G415" s="173" t="str">
        <f t="shared" si="24"/>
        <v>项</v>
      </c>
    </row>
    <row r="416" ht="36" customHeight="1" spans="1:7">
      <c r="A416" s="433" t="s">
        <v>792</v>
      </c>
      <c r="B416" s="300" t="s">
        <v>793</v>
      </c>
      <c r="C416" s="301">
        <v>0</v>
      </c>
      <c r="D416" s="301">
        <v>0</v>
      </c>
      <c r="E416" s="332" t="str">
        <f t="shared" si="25"/>
        <v/>
      </c>
      <c r="F416" s="275" t="str">
        <f t="shared" si="23"/>
        <v>否</v>
      </c>
      <c r="G416" s="173" t="str">
        <f t="shared" si="24"/>
        <v>项</v>
      </c>
    </row>
    <row r="417" ht="36" customHeight="1" spans="1:7">
      <c r="A417" s="433" t="s">
        <v>794</v>
      </c>
      <c r="B417" s="300" t="s">
        <v>795</v>
      </c>
      <c r="C417" s="301">
        <v>0</v>
      </c>
      <c r="D417" s="301">
        <v>0</v>
      </c>
      <c r="E417" s="332" t="str">
        <f t="shared" si="25"/>
        <v/>
      </c>
      <c r="F417" s="275" t="str">
        <f t="shared" si="23"/>
        <v>否</v>
      </c>
      <c r="G417" s="173" t="str">
        <f t="shared" si="24"/>
        <v>项</v>
      </c>
    </row>
    <row r="418" ht="36" customHeight="1" spans="1:7">
      <c r="A418" s="432" t="s">
        <v>796</v>
      </c>
      <c r="B418" s="295" t="s">
        <v>797</v>
      </c>
      <c r="C418" s="297">
        <f>SUM(C419:C424)</f>
        <v>89</v>
      </c>
      <c r="D418" s="297">
        <f>SUM(D419:D424)</f>
        <v>1560</v>
      </c>
      <c r="E418" s="332">
        <f t="shared" si="25"/>
        <v>1652.81</v>
      </c>
      <c r="F418" s="275" t="str">
        <f t="shared" si="23"/>
        <v>是</v>
      </c>
      <c r="G418" s="173" t="str">
        <f t="shared" si="24"/>
        <v>款</v>
      </c>
    </row>
    <row r="419" s="420" customFormat="1" ht="36" customHeight="1" spans="1:7">
      <c r="A419" s="433" t="s">
        <v>798</v>
      </c>
      <c r="B419" s="300" t="s">
        <v>799</v>
      </c>
      <c r="C419" s="301">
        <v>25</v>
      </c>
      <c r="D419" s="301">
        <v>411</v>
      </c>
      <c r="E419" s="332">
        <f t="shared" si="25"/>
        <v>1544</v>
      </c>
      <c r="F419" s="275" t="str">
        <f t="shared" si="23"/>
        <v>是</v>
      </c>
      <c r="G419" s="173" t="str">
        <f t="shared" si="24"/>
        <v>项</v>
      </c>
    </row>
    <row r="420" ht="36" customHeight="1" spans="1:7">
      <c r="A420" s="433" t="s">
        <v>800</v>
      </c>
      <c r="B420" s="300" t="s">
        <v>801</v>
      </c>
      <c r="C420" s="301">
        <v>59</v>
      </c>
      <c r="D420" s="301">
        <v>156</v>
      </c>
      <c r="E420" s="332">
        <f t="shared" si="25"/>
        <v>164.41</v>
      </c>
      <c r="F420" s="275" t="str">
        <f t="shared" si="23"/>
        <v>是</v>
      </c>
      <c r="G420" s="173" t="str">
        <f t="shared" si="24"/>
        <v>项</v>
      </c>
    </row>
    <row r="421" ht="36" customHeight="1" spans="1:7">
      <c r="A421" s="433" t="s">
        <v>802</v>
      </c>
      <c r="B421" s="300" t="s">
        <v>803</v>
      </c>
      <c r="C421" s="301">
        <v>0</v>
      </c>
      <c r="D421" s="301">
        <v>0</v>
      </c>
      <c r="E421" s="332" t="str">
        <f t="shared" si="25"/>
        <v/>
      </c>
      <c r="F421" s="275" t="str">
        <f t="shared" si="23"/>
        <v>否</v>
      </c>
      <c r="G421" s="173" t="str">
        <f t="shared" si="24"/>
        <v>项</v>
      </c>
    </row>
    <row r="422" s="420" customFormat="1" ht="36" customHeight="1" spans="1:7">
      <c r="A422" s="433" t="s">
        <v>804</v>
      </c>
      <c r="B422" s="300" t="s">
        <v>805</v>
      </c>
      <c r="C422" s="301">
        <v>0</v>
      </c>
      <c r="D422" s="301">
        <v>0</v>
      </c>
      <c r="E422" s="332" t="str">
        <f t="shared" si="25"/>
        <v/>
      </c>
      <c r="F422" s="275" t="str">
        <f t="shared" si="23"/>
        <v>否</v>
      </c>
      <c r="G422" s="173" t="str">
        <f t="shared" si="24"/>
        <v>项</v>
      </c>
    </row>
    <row r="423" ht="36" customHeight="1" spans="1:7">
      <c r="A423" s="433" t="s">
        <v>806</v>
      </c>
      <c r="B423" s="300" t="s">
        <v>807</v>
      </c>
      <c r="C423" s="301">
        <v>0</v>
      </c>
      <c r="D423" s="301">
        <v>0</v>
      </c>
      <c r="E423" s="332" t="str">
        <f t="shared" si="25"/>
        <v/>
      </c>
      <c r="F423" s="275" t="str">
        <f t="shared" si="23"/>
        <v>否</v>
      </c>
      <c r="G423" s="173" t="str">
        <f t="shared" si="24"/>
        <v>项</v>
      </c>
    </row>
    <row r="424" ht="36" customHeight="1" spans="1:7">
      <c r="A424" s="433" t="s">
        <v>808</v>
      </c>
      <c r="B424" s="300" t="s">
        <v>809</v>
      </c>
      <c r="C424" s="301">
        <v>5</v>
      </c>
      <c r="D424" s="301">
        <v>993</v>
      </c>
      <c r="E424" s="332">
        <f t="shared" si="25"/>
        <v>19760</v>
      </c>
      <c r="F424" s="275" t="str">
        <f t="shared" si="23"/>
        <v>是</v>
      </c>
      <c r="G424" s="173" t="str">
        <f t="shared" si="24"/>
        <v>项</v>
      </c>
    </row>
    <row r="425" ht="36" customHeight="1" spans="1:7">
      <c r="A425" s="432" t="s">
        <v>810</v>
      </c>
      <c r="B425" s="295" t="s">
        <v>811</v>
      </c>
      <c r="C425" s="297">
        <f>SUM(C426)</f>
        <v>6</v>
      </c>
      <c r="D425" s="297">
        <f>SUM(D426)</f>
        <v>11</v>
      </c>
      <c r="E425" s="332">
        <f t="shared" si="25"/>
        <v>83.33</v>
      </c>
      <c r="F425" s="275" t="str">
        <f t="shared" si="23"/>
        <v>是</v>
      </c>
      <c r="G425" s="173" t="str">
        <f t="shared" si="24"/>
        <v>款</v>
      </c>
    </row>
    <row r="426" ht="36" customHeight="1" spans="1:7">
      <c r="A426" s="333">
        <v>2059999</v>
      </c>
      <c r="B426" s="300" t="s">
        <v>812</v>
      </c>
      <c r="C426" s="301">
        <v>6</v>
      </c>
      <c r="D426" s="301">
        <v>11</v>
      </c>
      <c r="E426" s="332">
        <f t="shared" si="25"/>
        <v>83.33</v>
      </c>
      <c r="F426" s="275" t="str">
        <f t="shared" si="23"/>
        <v>是</v>
      </c>
      <c r="G426" s="173" t="str">
        <f t="shared" si="24"/>
        <v>项</v>
      </c>
    </row>
    <row r="427" ht="36" customHeight="1" spans="1:7">
      <c r="A427" s="437" t="s">
        <v>813</v>
      </c>
      <c r="B427" s="438" t="s">
        <v>524</v>
      </c>
      <c r="C427" s="439"/>
      <c r="D427" s="439"/>
      <c r="E427" s="332" t="str">
        <f t="shared" si="25"/>
        <v/>
      </c>
      <c r="F427" s="275" t="str">
        <f t="shared" si="23"/>
        <v>否</v>
      </c>
      <c r="G427" s="173" t="str">
        <f t="shared" si="24"/>
        <v>项</v>
      </c>
    </row>
    <row r="428" ht="36" customHeight="1" spans="1:7">
      <c r="A428" s="437" t="s">
        <v>814</v>
      </c>
      <c r="B428" s="438" t="s">
        <v>815</v>
      </c>
      <c r="C428" s="439"/>
      <c r="D428" s="439"/>
      <c r="E428" s="332" t="str">
        <f t="shared" si="25"/>
        <v/>
      </c>
      <c r="F428" s="275" t="str">
        <f t="shared" si="23"/>
        <v>否</v>
      </c>
      <c r="G428" s="173" t="str">
        <f t="shared" si="24"/>
        <v>项</v>
      </c>
    </row>
    <row r="429" ht="36" customHeight="1" spans="1:7">
      <c r="A429" s="432" t="s">
        <v>78</v>
      </c>
      <c r="B429" s="295" t="s">
        <v>79</v>
      </c>
      <c r="C429" s="297">
        <f>C430+C435+C444+C450+C455+C460+C465+C472+C476+C480</f>
        <v>564</v>
      </c>
      <c r="D429" s="297">
        <f>D430+D435+D444+D450+D455+D460+D465+D472+D476+D480</f>
        <v>504</v>
      </c>
      <c r="E429" s="332">
        <f t="shared" si="25"/>
        <v>-10.64</v>
      </c>
      <c r="F429" s="275" t="str">
        <f t="shared" si="23"/>
        <v>是</v>
      </c>
      <c r="G429" s="173" t="str">
        <f t="shared" si="24"/>
        <v>类</v>
      </c>
    </row>
    <row r="430" ht="36" customHeight="1" spans="1:7">
      <c r="A430" s="432" t="s">
        <v>816</v>
      </c>
      <c r="B430" s="295" t="s">
        <v>817</v>
      </c>
      <c r="C430" s="297">
        <f>SUM(C431:C434)</f>
        <v>445</v>
      </c>
      <c r="D430" s="297">
        <f>SUM(D431:D434)</f>
        <v>398</v>
      </c>
      <c r="E430" s="332">
        <f t="shared" si="25"/>
        <v>-10.56</v>
      </c>
      <c r="F430" s="275" t="str">
        <f t="shared" si="23"/>
        <v>是</v>
      </c>
      <c r="G430" s="173" t="str">
        <f t="shared" si="24"/>
        <v>款</v>
      </c>
    </row>
    <row r="431" ht="36" customHeight="1" spans="1:7">
      <c r="A431" s="433" t="s">
        <v>818</v>
      </c>
      <c r="B431" s="300" t="s">
        <v>139</v>
      </c>
      <c r="C431" s="301">
        <v>389</v>
      </c>
      <c r="D431" s="301">
        <v>357</v>
      </c>
      <c r="E431" s="332">
        <f t="shared" si="25"/>
        <v>-8.23</v>
      </c>
      <c r="F431" s="275" t="str">
        <f t="shared" si="23"/>
        <v>是</v>
      </c>
      <c r="G431" s="173" t="str">
        <f t="shared" si="24"/>
        <v>项</v>
      </c>
    </row>
    <row r="432" ht="36" customHeight="1" spans="1:7">
      <c r="A432" s="433" t="s">
        <v>819</v>
      </c>
      <c r="B432" s="300" t="s">
        <v>141</v>
      </c>
      <c r="C432" s="301">
        <v>0</v>
      </c>
      <c r="D432" s="301">
        <v>2</v>
      </c>
      <c r="E432" s="332" t="str">
        <f t="shared" si="25"/>
        <v/>
      </c>
      <c r="F432" s="275" t="str">
        <f t="shared" si="23"/>
        <v>是</v>
      </c>
      <c r="G432" s="173" t="str">
        <f t="shared" si="24"/>
        <v>项</v>
      </c>
    </row>
    <row r="433" ht="36" customHeight="1" spans="1:7">
      <c r="A433" s="433" t="s">
        <v>820</v>
      </c>
      <c r="B433" s="300" t="s">
        <v>143</v>
      </c>
      <c r="C433" s="301">
        <v>0</v>
      </c>
      <c r="D433" s="301"/>
      <c r="E433" s="332" t="str">
        <f t="shared" si="25"/>
        <v/>
      </c>
      <c r="F433" s="275" t="str">
        <f t="shared" si="23"/>
        <v>否</v>
      </c>
      <c r="G433" s="173" t="str">
        <f t="shared" si="24"/>
        <v>项</v>
      </c>
    </row>
    <row r="434" ht="36" customHeight="1" spans="1:7">
      <c r="A434" s="433" t="s">
        <v>821</v>
      </c>
      <c r="B434" s="300" t="s">
        <v>822</v>
      </c>
      <c r="C434" s="301">
        <v>56</v>
      </c>
      <c r="D434" s="301">
        <v>39</v>
      </c>
      <c r="E434" s="332">
        <f t="shared" si="25"/>
        <v>-30.36</v>
      </c>
      <c r="F434" s="275" t="str">
        <f t="shared" si="23"/>
        <v>是</v>
      </c>
      <c r="G434" s="173" t="str">
        <f t="shared" si="24"/>
        <v>项</v>
      </c>
    </row>
    <row r="435" ht="36" customHeight="1" spans="1:7">
      <c r="A435" s="432" t="s">
        <v>823</v>
      </c>
      <c r="B435" s="295" t="s">
        <v>824</v>
      </c>
      <c r="C435" s="297"/>
      <c r="D435" s="297"/>
      <c r="E435" s="332" t="str">
        <f t="shared" si="25"/>
        <v/>
      </c>
      <c r="F435" s="275" t="str">
        <f t="shared" si="23"/>
        <v>否</v>
      </c>
      <c r="G435" s="173" t="str">
        <f t="shared" si="24"/>
        <v>款</v>
      </c>
    </row>
    <row r="436" ht="36" customHeight="1" spans="1:7">
      <c r="A436" s="433" t="s">
        <v>825</v>
      </c>
      <c r="B436" s="300" t="s">
        <v>826</v>
      </c>
      <c r="C436" s="301"/>
      <c r="D436" s="301"/>
      <c r="E436" s="332" t="str">
        <f t="shared" si="25"/>
        <v/>
      </c>
      <c r="F436" s="275" t="str">
        <f t="shared" si="23"/>
        <v>否</v>
      </c>
      <c r="G436" s="173" t="str">
        <f t="shared" si="24"/>
        <v>项</v>
      </c>
    </row>
    <row r="437" ht="36" customHeight="1" spans="1:7">
      <c r="A437" s="433" t="s">
        <v>827</v>
      </c>
      <c r="B437" s="300" t="s">
        <v>828</v>
      </c>
      <c r="C437" s="301">
        <v>0</v>
      </c>
      <c r="D437" s="301">
        <v>0</v>
      </c>
      <c r="E437" s="332" t="str">
        <f t="shared" si="25"/>
        <v/>
      </c>
      <c r="F437" s="275" t="str">
        <f t="shared" si="23"/>
        <v>否</v>
      </c>
      <c r="G437" s="173" t="str">
        <f t="shared" si="24"/>
        <v>项</v>
      </c>
    </row>
    <row r="438" ht="36" customHeight="1" spans="1:7">
      <c r="A438" s="433" t="s">
        <v>829</v>
      </c>
      <c r="B438" s="300" t="s">
        <v>830</v>
      </c>
      <c r="C438" s="301">
        <v>0</v>
      </c>
      <c r="D438" s="301">
        <v>0</v>
      </c>
      <c r="E438" s="332" t="str">
        <f t="shared" si="25"/>
        <v/>
      </c>
      <c r="F438" s="275" t="str">
        <f t="shared" si="23"/>
        <v>否</v>
      </c>
      <c r="G438" s="173" t="str">
        <f t="shared" si="24"/>
        <v>项</v>
      </c>
    </row>
    <row r="439" ht="36" customHeight="1" spans="1:7">
      <c r="A439" s="433" t="s">
        <v>831</v>
      </c>
      <c r="B439" s="300" t="s">
        <v>832</v>
      </c>
      <c r="C439" s="301">
        <v>0</v>
      </c>
      <c r="D439" s="301">
        <v>0</v>
      </c>
      <c r="E439" s="332" t="str">
        <f t="shared" si="25"/>
        <v/>
      </c>
      <c r="F439" s="275" t="str">
        <f t="shared" si="23"/>
        <v>否</v>
      </c>
      <c r="G439" s="173" t="str">
        <f t="shared" si="24"/>
        <v>项</v>
      </c>
    </row>
    <row r="440" ht="36" customHeight="1" spans="1:7">
      <c r="A440" s="433" t="s">
        <v>833</v>
      </c>
      <c r="B440" s="300" t="s">
        <v>834</v>
      </c>
      <c r="C440" s="301"/>
      <c r="D440" s="301"/>
      <c r="E440" s="332" t="str">
        <f t="shared" si="25"/>
        <v/>
      </c>
      <c r="F440" s="275" t="str">
        <f t="shared" si="23"/>
        <v>否</v>
      </c>
      <c r="G440" s="173" t="str">
        <f t="shared" si="24"/>
        <v>项</v>
      </c>
    </row>
    <row r="441" ht="36" customHeight="1" spans="1:7">
      <c r="A441" s="433" t="s">
        <v>835</v>
      </c>
      <c r="B441" s="300" t="s">
        <v>836</v>
      </c>
      <c r="C441" s="301">
        <v>0</v>
      </c>
      <c r="D441" s="301">
        <v>0</v>
      </c>
      <c r="E441" s="332" t="str">
        <f t="shared" si="25"/>
        <v/>
      </c>
      <c r="F441" s="275" t="str">
        <f t="shared" si="23"/>
        <v>否</v>
      </c>
      <c r="G441" s="173" t="str">
        <f t="shared" si="24"/>
        <v>项</v>
      </c>
    </row>
    <row r="442" ht="36" customHeight="1" spans="1:7">
      <c r="A442" s="436">
        <v>2060208</v>
      </c>
      <c r="B442" s="444" t="s">
        <v>837</v>
      </c>
      <c r="C442" s="301">
        <v>0</v>
      </c>
      <c r="D442" s="301">
        <v>0</v>
      </c>
      <c r="E442" s="332" t="str">
        <f t="shared" si="25"/>
        <v/>
      </c>
      <c r="F442" s="275" t="str">
        <f t="shared" si="23"/>
        <v>否</v>
      </c>
      <c r="G442" s="173" t="str">
        <f t="shared" si="24"/>
        <v>项</v>
      </c>
    </row>
    <row r="443" ht="36" customHeight="1" spans="1:7">
      <c r="A443" s="433" t="s">
        <v>838</v>
      </c>
      <c r="B443" s="300" t="s">
        <v>839</v>
      </c>
      <c r="C443" s="301"/>
      <c r="D443" s="301"/>
      <c r="E443" s="332" t="str">
        <f t="shared" si="25"/>
        <v/>
      </c>
      <c r="F443" s="275" t="str">
        <f t="shared" si="23"/>
        <v>否</v>
      </c>
      <c r="G443" s="173" t="str">
        <f t="shared" si="24"/>
        <v>项</v>
      </c>
    </row>
    <row r="444" ht="36" customHeight="1" spans="1:7">
      <c r="A444" s="432" t="s">
        <v>840</v>
      </c>
      <c r="B444" s="295" t="s">
        <v>841</v>
      </c>
      <c r="C444" s="297"/>
      <c r="D444" s="297"/>
      <c r="E444" s="332" t="str">
        <f t="shared" si="25"/>
        <v/>
      </c>
      <c r="F444" s="275" t="str">
        <f t="shared" si="23"/>
        <v>否</v>
      </c>
      <c r="G444" s="173" t="str">
        <f t="shared" si="24"/>
        <v>款</v>
      </c>
    </row>
    <row r="445" ht="36" customHeight="1" spans="1:7">
      <c r="A445" s="433" t="s">
        <v>842</v>
      </c>
      <c r="B445" s="300" t="s">
        <v>826</v>
      </c>
      <c r="C445" s="301"/>
      <c r="D445" s="301"/>
      <c r="E445" s="332" t="str">
        <f t="shared" si="25"/>
        <v/>
      </c>
      <c r="F445" s="275" t="str">
        <f t="shared" si="23"/>
        <v>否</v>
      </c>
      <c r="G445" s="173" t="str">
        <f t="shared" si="24"/>
        <v>项</v>
      </c>
    </row>
    <row r="446" ht="36" customHeight="1" spans="1:7">
      <c r="A446" s="433" t="s">
        <v>843</v>
      </c>
      <c r="B446" s="300" t="s">
        <v>844</v>
      </c>
      <c r="C446" s="301"/>
      <c r="D446" s="301"/>
      <c r="E446" s="332" t="str">
        <f t="shared" si="25"/>
        <v/>
      </c>
      <c r="F446" s="275" t="str">
        <f t="shared" si="23"/>
        <v>否</v>
      </c>
      <c r="G446" s="173" t="str">
        <f t="shared" si="24"/>
        <v>项</v>
      </c>
    </row>
    <row r="447" ht="36" customHeight="1" spans="1:7">
      <c r="A447" s="433" t="s">
        <v>845</v>
      </c>
      <c r="B447" s="300" t="s">
        <v>846</v>
      </c>
      <c r="C447" s="301">
        <v>0</v>
      </c>
      <c r="D447" s="301">
        <v>0</v>
      </c>
      <c r="E447" s="332" t="str">
        <f t="shared" si="25"/>
        <v/>
      </c>
      <c r="F447" s="275" t="str">
        <f t="shared" si="23"/>
        <v>否</v>
      </c>
      <c r="G447" s="173" t="str">
        <f t="shared" si="24"/>
        <v>项</v>
      </c>
    </row>
    <row r="448" ht="36" customHeight="1" spans="1:7">
      <c r="A448" s="433" t="s">
        <v>847</v>
      </c>
      <c r="B448" s="300" t="s">
        <v>848</v>
      </c>
      <c r="C448" s="301">
        <v>0</v>
      </c>
      <c r="D448" s="301">
        <v>0</v>
      </c>
      <c r="E448" s="332" t="str">
        <f t="shared" si="25"/>
        <v/>
      </c>
      <c r="F448" s="275" t="str">
        <f t="shared" si="23"/>
        <v>否</v>
      </c>
      <c r="G448" s="173" t="str">
        <f t="shared" si="24"/>
        <v>项</v>
      </c>
    </row>
    <row r="449" ht="36" customHeight="1" spans="1:7">
      <c r="A449" s="433" t="s">
        <v>849</v>
      </c>
      <c r="B449" s="300" t="s">
        <v>850</v>
      </c>
      <c r="C449" s="301">
        <v>0</v>
      </c>
      <c r="D449" s="301">
        <v>0</v>
      </c>
      <c r="E449" s="332" t="str">
        <f t="shared" si="25"/>
        <v/>
      </c>
      <c r="F449" s="275" t="str">
        <f t="shared" si="23"/>
        <v>否</v>
      </c>
      <c r="G449" s="173" t="str">
        <f t="shared" si="24"/>
        <v>项</v>
      </c>
    </row>
    <row r="450" ht="36" customHeight="1" spans="1:7">
      <c r="A450" s="432" t="s">
        <v>851</v>
      </c>
      <c r="B450" s="295" t="s">
        <v>852</v>
      </c>
      <c r="C450" s="297"/>
      <c r="D450" s="297"/>
      <c r="E450" s="332" t="str">
        <f t="shared" si="25"/>
        <v/>
      </c>
      <c r="F450" s="275" t="str">
        <f t="shared" si="23"/>
        <v>否</v>
      </c>
      <c r="G450" s="173" t="str">
        <f t="shared" si="24"/>
        <v>款</v>
      </c>
    </row>
    <row r="451" ht="36" customHeight="1" spans="1:7">
      <c r="A451" s="433" t="s">
        <v>853</v>
      </c>
      <c r="B451" s="300" t="s">
        <v>826</v>
      </c>
      <c r="C451" s="301"/>
      <c r="D451" s="301"/>
      <c r="E451" s="332" t="str">
        <f t="shared" si="25"/>
        <v/>
      </c>
      <c r="F451" s="275" t="str">
        <f t="shared" si="23"/>
        <v>否</v>
      </c>
      <c r="G451" s="173" t="str">
        <f t="shared" si="24"/>
        <v>项</v>
      </c>
    </row>
    <row r="452" ht="36" customHeight="1" spans="1:7">
      <c r="A452" s="433" t="s">
        <v>854</v>
      </c>
      <c r="B452" s="300" t="s">
        <v>855</v>
      </c>
      <c r="C452" s="301"/>
      <c r="D452" s="301"/>
      <c r="E452" s="332" t="str">
        <f t="shared" si="25"/>
        <v/>
      </c>
      <c r="F452" s="275" t="str">
        <f t="shared" si="23"/>
        <v>否</v>
      </c>
      <c r="G452" s="173" t="str">
        <f t="shared" si="24"/>
        <v>项</v>
      </c>
    </row>
    <row r="453" ht="36" customHeight="1" spans="1:7">
      <c r="A453" s="445">
        <v>2060405</v>
      </c>
      <c r="B453" s="300" t="s">
        <v>856</v>
      </c>
      <c r="C453" s="301"/>
      <c r="D453" s="301"/>
      <c r="E453" s="332" t="str">
        <f t="shared" si="25"/>
        <v/>
      </c>
      <c r="F453" s="275" t="str">
        <f t="shared" si="23"/>
        <v>否</v>
      </c>
      <c r="G453" s="173" t="str">
        <f t="shared" si="24"/>
        <v>项</v>
      </c>
    </row>
    <row r="454" ht="36" customHeight="1" spans="1:7">
      <c r="A454" s="433" t="s">
        <v>857</v>
      </c>
      <c r="B454" s="300" t="s">
        <v>858</v>
      </c>
      <c r="C454" s="301"/>
      <c r="D454" s="301"/>
      <c r="E454" s="332" t="str">
        <f t="shared" si="25"/>
        <v/>
      </c>
      <c r="F454" s="275" t="str">
        <f t="shared" si="23"/>
        <v>否</v>
      </c>
      <c r="G454" s="173" t="str">
        <f t="shared" si="24"/>
        <v>项</v>
      </c>
    </row>
    <row r="455" ht="36" customHeight="1" spans="1:7">
      <c r="A455" s="432" t="s">
        <v>859</v>
      </c>
      <c r="B455" s="295" t="s">
        <v>860</v>
      </c>
      <c r="C455" s="297"/>
      <c r="D455" s="297"/>
      <c r="E455" s="332" t="str">
        <f t="shared" si="25"/>
        <v/>
      </c>
      <c r="F455" s="275" t="str">
        <f t="shared" si="23"/>
        <v>否</v>
      </c>
      <c r="G455" s="173" t="str">
        <f t="shared" si="24"/>
        <v>款</v>
      </c>
    </row>
    <row r="456" ht="36" customHeight="1" spans="1:7">
      <c r="A456" s="433" t="s">
        <v>861</v>
      </c>
      <c r="B456" s="300" t="s">
        <v>826</v>
      </c>
      <c r="C456" s="301"/>
      <c r="D456" s="301"/>
      <c r="E456" s="332" t="str">
        <f t="shared" si="25"/>
        <v/>
      </c>
      <c r="F456" s="275" t="str">
        <f t="shared" si="23"/>
        <v>否</v>
      </c>
      <c r="G456" s="173" t="str">
        <f t="shared" si="24"/>
        <v>项</v>
      </c>
    </row>
    <row r="457" ht="36" customHeight="1" spans="1:7">
      <c r="A457" s="433" t="s">
        <v>862</v>
      </c>
      <c r="B457" s="300" t="s">
        <v>863</v>
      </c>
      <c r="C457" s="301">
        <v>0</v>
      </c>
      <c r="D457" s="301">
        <v>0</v>
      </c>
      <c r="E457" s="332" t="str">
        <f t="shared" si="25"/>
        <v/>
      </c>
      <c r="F457" s="275" t="str">
        <f t="shared" si="23"/>
        <v>否</v>
      </c>
      <c r="G457" s="173" t="str">
        <f t="shared" si="24"/>
        <v>项</v>
      </c>
    </row>
    <row r="458" ht="36" customHeight="1" spans="1:7">
      <c r="A458" s="433" t="s">
        <v>864</v>
      </c>
      <c r="B458" s="300" t="s">
        <v>865</v>
      </c>
      <c r="C458" s="301"/>
      <c r="D458" s="301"/>
      <c r="E458" s="332" t="str">
        <f t="shared" si="25"/>
        <v/>
      </c>
      <c r="F458" s="275" t="str">
        <f t="shared" ref="F458:F521" si="26">IF(LEN(A458)=3,"是",IF(B458&lt;&gt;"",IF(SUM(C458:D458)&lt;&gt;0,"是","否"),"是"))</f>
        <v>否</v>
      </c>
      <c r="G458" s="173" t="str">
        <f t="shared" ref="G458:G521" si="27">IF(LEN(A458)=3,"类",IF(LEN(A458)=5,"款","项"))</f>
        <v>项</v>
      </c>
    </row>
    <row r="459" ht="36" customHeight="1" spans="1:7">
      <c r="A459" s="433" t="s">
        <v>866</v>
      </c>
      <c r="B459" s="300" t="s">
        <v>867</v>
      </c>
      <c r="C459" s="301"/>
      <c r="D459" s="301"/>
      <c r="E459" s="332" t="str">
        <f t="shared" ref="E459:E522" si="28">IFERROR((D459/C459-1)*100,"")</f>
        <v/>
      </c>
      <c r="F459" s="275" t="str">
        <f t="shared" si="26"/>
        <v>否</v>
      </c>
      <c r="G459" s="173" t="str">
        <f t="shared" si="27"/>
        <v>项</v>
      </c>
    </row>
    <row r="460" ht="36" customHeight="1" spans="1:7">
      <c r="A460" s="432" t="s">
        <v>868</v>
      </c>
      <c r="B460" s="295" t="s">
        <v>869</v>
      </c>
      <c r="C460" s="297"/>
      <c r="D460" s="297"/>
      <c r="E460" s="332" t="str">
        <f t="shared" si="28"/>
        <v/>
      </c>
      <c r="F460" s="275" t="str">
        <f t="shared" si="26"/>
        <v>否</v>
      </c>
      <c r="G460" s="173" t="str">
        <f t="shared" si="27"/>
        <v>款</v>
      </c>
    </row>
    <row r="461" ht="36" customHeight="1" spans="1:7">
      <c r="A461" s="433" t="s">
        <v>870</v>
      </c>
      <c r="B461" s="300" t="s">
        <v>871</v>
      </c>
      <c r="C461" s="301"/>
      <c r="D461" s="301"/>
      <c r="E461" s="332" t="str">
        <f t="shared" si="28"/>
        <v/>
      </c>
      <c r="F461" s="275" t="str">
        <f t="shared" si="26"/>
        <v>否</v>
      </c>
      <c r="G461" s="173" t="str">
        <f t="shared" si="27"/>
        <v>项</v>
      </c>
    </row>
    <row r="462" ht="36" customHeight="1" spans="1:7">
      <c r="A462" s="433" t="s">
        <v>872</v>
      </c>
      <c r="B462" s="300" t="s">
        <v>873</v>
      </c>
      <c r="C462" s="301"/>
      <c r="D462" s="301"/>
      <c r="E462" s="332" t="str">
        <f t="shared" si="28"/>
        <v/>
      </c>
      <c r="F462" s="275" t="str">
        <f t="shared" si="26"/>
        <v>否</v>
      </c>
      <c r="G462" s="173" t="str">
        <f t="shared" si="27"/>
        <v>项</v>
      </c>
    </row>
    <row r="463" ht="36" customHeight="1" spans="1:7">
      <c r="A463" s="433" t="s">
        <v>874</v>
      </c>
      <c r="B463" s="300" t="s">
        <v>875</v>
      </c>
      <c r="C463" s="301">
        <v>0</v>
      </c>
      <c r="D463" s="301">
        <v>0</v>
      </c>
      <c r="E463" s="332" t="str">
        <f t="shared" si="28"/>
        <v/>
      </c>
      <c r="F463" s="275" t="str">
        <f t="shared" si="26"/>
        <v>否</v>
      </c>
      <c r="G463" s="173" t="str">
        <f t="shared" si="27"/>
        <v>项</v>
      </c>
    </row>
    <row r="464" ht="36" customHeight="1" spans="1:7">
      <c r="A464" s="433" t="s">
        <v>876</v>
      </c>
      <c r="B464" s="300" t="s">
        <v>877</v>
      </c>
      <c r="C464" s="301"/>
      <c r="D464" s="301"/>
      <c r="E464" s="332" t="str">
        <f t="shared" si="28"/>
        <v/>
      </c>
      <c r="F464" s="275" t="str">
        <f t="shared" si="26"/>
        <v>否</v>
      </c>
      <c r="G464" s="173" t="str">
        <f t="shared" si="27"/>
        <v>项</v>
      </c>
    </row>
    <row r="465" ht="36" customHeight="1" spans="1:7">
      <c r="A465" s="432" t="s">
        <v>878</v>
      </c>
      <c r="B465" s="295" t="s">
        <v>879</v>
      </c>
      <c r="C465" s="297">
        <f>SUM(C466:C471)</f>
        <v>99</v>
      </c>
      <c r="D465" s="297">
        <f>SUM(D466:D471)</f>
        <v>87</v>
      </c>
      <c r="E465" s="332">
        <f t="shared" si="28"/>
        <v>-12.12</v>
      </c>
      <c r="F465" s="275" t="str">
        <f t="shared" si="26"/>
        <v>是</v>
      </c>
      <c r="G465" s="173" t="str">
        <f t="shared" si="27"/>
        <v>款</v>
      </c>
    </row>
    <row r="466" ht="36" customHeight="1" spans="1:7">
      <c r="A466" s="433" t="s">
        <v>880</v>
      </c>
      <c r="B466" s="300" t="s">
        <v>826</v>
      </c>
      <c r="C466" s="301">
        <v>68</v>
      </c>
      <c r="D466" s="301">
        <v>68</v>
      </c>
      <c r="E466" s="332">
        <f t="shared" si="28"/>
        <v>0</v>
      </c>
      <c r="F466" s="275" t="str">
        <f t="shared" si="26"/>
        <v>是</v>
      </c>
      <c r="G466" s="173" t="str">
        <f t="shared" si="27"/>
        <v>项</v>
      </c>
    </row>
    <row r="467" ht="36" customHeight="1" spans="1:7">
      <c r="A467" s="433" t="s">
        <v>881</v>
      </c>
      <c r="B467" s="300" t="s">
        <v>882</v>
      </c>
      <c r="C467" s="301">
        <v>29</v>
      </c>
      <c r="D467" s="301">
        <v>19</v>
      </c>
      <c r="E467" s="332">
        <f t="shared" si="28"/>
        <v>-34.48</v>
      </c>
      <c r="F467" s="275" t="str">
        <f t="shared" si="26"/>
        <v>是</v>
      </c>
      <c r="G467" s="173" t="str">
        <f t="shared" si="27"/>
        <v>项</v>
      </c>
    </row>
    <row r="468" ht="36" customHeight="1" spans="1:7">
      <c r="A468" s="433" t="s">
        <v>883</v>
      </c>
      <c r="B468" s="300" t="s">
        <v>884</v>
      </c>
      <c r="C468" s="301">
        <v>0</v>
      </c>
      <c r="D468" s="301"/>
      <c r="E468" s="332" t="str">
        <f t="shared" si="28"/>
        <v/>
      </c>
      <c r="F468" s="275" t="str">
        <f t="shared" si="26"/>
        <v>否</v>
      </c>
      <c r="G468" s="173" t="str">
        <f t="shared" si="27"/>
        <v>项</v>
      </c>
    </row>
    <row r="469" ht="36" customHeight="1" spans="1:7">
      <c r="A469" s="433" t="s">
        <v>885</v>
      </c>
      <c r="B469" s="300" t="s">
        <v>886</v>
      </c>
      <c r="C469" s="301">
        <v>0</v>
      </c>
      <c r="D469" s="301"/>
      <c r="E469" s="332" t="str">
        <f t="shared" si="28"/>
        <v/>
      </c>
      <c r="F469" s="275" t="str">
        <f t="shared" si="26"/>
        <v>否</v>
      </c>
      <c r="G469" s="173" t="str">
        <f t="shared" si="27"/>
        <v>项</v>
      </c>
    </row>
    <row r="470" ht="36" customHeight="1" spans="1:7">
      <c r="A470" s="433" t="s">
        <v>887</v>
      </c>
      <c r="B470" s="300" t="s">
        <v>888</v>
      </c>
      <c r="C470" s="301">
        <v>0</v>
      </c>
      <c r="D470" s="301">
        <v>0</v>
      </c>
      <c r="E470" s="332" t="str">
        <f t="shared" si="28"/>
        <v/>
      </c>
      <c r="F470" s="275" t="str">
        <f t="shared" si="26"/>
        <v>否</v>
      </c>
      <c r="G470" s="173" t="str">
        <f t="shared" si="27"/>
        <v>项</v>
      </c>
    </row>
    <row r="471" ht="36" customHeight="1" spans="1:7">
      <c r="A471" s="433" t="s">
        <v>889</v>
      </c>
      <c r="B471" s="300" t="s">
        <v>890</v>
      </c>
      <c r="C471" s="301">
        <v>2</v>
      </c>
      <c r="D471" s="301"/>
      <c r="E471" s="332">
        <f t="shared" si="28"/>
        <v>-100</v>
      </c>
      <c r="F471" s="275" t="str">
        <f t="shared" si="26"/>
        <v>是</v>
      </c>
      <c r="G471" s="173" t="str">
        <f t="shared" si="27"/>
        <v>项</v>
      </c>
    </row>
    <row r="472" ht="36" customHeight="1" spans="1:7">
      <c r="A472" s="432" t="s">
        <v>891</v>
      </c>
      <c r="B472" s="295" t="s">
        <v>892</v>
      </c>
      <c r="C472" s="297"/>
      <c r="D472" s="297"/>
      <c r="E472" s="332" t="str">
        <f t="shared" si="28"/>
        <v/>
      </c>
      <c r="F472" s="275" t="str">
        <f t="shared" si="26"/>
        <v>否</v>
      </c>
      <c r="G472" s="173" t="str">
        <f t="shared" si="27"/>
        <v>款</v>
      </c>
    </row>
    <row r="473" ht="36" customHeight="1" spans="1:7">
      <c r="A473" s="433" t="s">
        <v>893</v>
      </c>
      <c r="B473" s="300" t="s">
        <v>894</v>
      </c>
      <c r="C473" s="301"/>
      <c r="D473" s="301"/>
      <c r="E473" s="332" t="str">
        <f t="shared" si="28"/>
        <v/>
      </c>
      <c r="F473" s="275" t="str">
        <f t="shared" si="26"/>
        <v>否</v>
      </c>
      <c r="G473" s="173" t="str">
        <f t="shared" si="27"/>
        <v>项</v>
      </c>
    </row>
    <row r="474" ht="36" customHeight="1" spans="1:7">
      <c r="A474" s="433" t="s">
        <v>895</v>
      </c>
      <c r="B474" s="300" t="s">
        <v>896</v>
      </c>
      <c r="C474" s="301"/>
      <c r="D474" s="301"/>
      <c r="E474" s="332" t="str">
        <f t="shared" si="28"/>
        <v/>
      </c>
      <c r="F474" s="275" t="str">
        <f t="shared" si="26"/>
        <v>否</v>
      </c>
      <c r="G474" s="173" t="str">
        <f t="shared" si="27"/>
        <v>项</v>
      </c>
    </row>
    <row r="475" ht="36" customHeight="1" spans="1:7">
      <c r="A475" s="433" t="s">
        <v>897</v>
      </c>
      <c r="B475" s="300" t="s">
        <v>898</v>
      </c>
      <c r="C475" s="301">
        <v>0</v>
      </c>
      <c r="D475" s="301">
        <v>0</v>
      </c>
      <c r="E475" s="332" t="str">
        <f t="shared" si="28"/>
        <v/>
      </c>
      <c r="F475" s="275" t="str">
        <f t="shared" si="26"/>
        <v>否</v>
      </c>
      <c r="G475" s="173" t="str">
        <f t="shared" si="27"/>
        <v>项</v>
      </c>
    </row>
    <row r="476" ht="36" customHeight="1" spans="1:7">
      <c r="A476" s="432" t="s">
        <v>899</v>
      </c>
      <c r="B476" s="295" t="s">
        <v>900</v>
      </c>
      <c r="C476" s="297"/>
      <c r="D476" s="297"/>
      <c r="E476" s="332" t="str">
        <f t="shared" si="28"/>
        <v/>
      </c>
      <c r="F476" s="275" t="str">
        <f t="shared" si="26"/>
        <v>否</v>
      </c>
      <c r="G476" s="173" t="str">
        <f t="shared" si="27"/>
        <v>款</v>
      </c>
    </row>
    <row r="477" ht="36" customHeight="1" spans="1:7">
      <c r="A477" s="433" t="s">
        <v>901</v>
      </c>
      <c r="B477" s="300" t="s">
        <v>902</v>
      </c>
      <c r="C477" s="301"/>
      <c r="D477" s="301"/>
      <c r="E477" s="332" t="str">
        <f t="shared" si="28"/>
        <v/>
      </c>
      <c r="F477" s="275" t="str">
        <f t="shared" si="26"/>
        <v>否</v>
      </c>
      <c r="G477" s="173" t="str">
        <f t="shared" si="27"/>
        <v>项</v>
      </c>
    </row>
    <row r="478" ht="36" customHeight="1" spans="1:7">
      <c r="A478" s="433" t="s">
        <v>903</v>
      </c>
      <c r="B478" s="300" t="s">
        <v>904</v>
      </c>
      <c r="C478" s="301"/>
      <c r="D478" s="301"/>
      <c r="E478" s="332" t="str">
        <f t="shared" si="28"/>
        <v/>
      </c>
      <c r="F478" s="275" t="str">
        <f t="shared" si="26"/>
        <v>否</v>
      </c>
      <c r="G478" s="173" t="str">
        <f t="shared" si="27"/>
        <v>项</v>
      </c>
    </row>
    <row r="479" ht="36" customHeight="1" spans="1:7">
      <c r="A479" s="433" t="s">
        <v>905</v>
      </c>
      <c r="B479" s="300" t="s">
        <v>906</v>
      </c>
      <c r="C479" s="301">
        <v>0</v>
      </c>
      <c r="D479" s="301">
        <v>0</v>
      </c>
      <c r="E479" s="332" t="str">
        <f t="shared" si="28"/>
        <v/>
      </c>
      <c r="F479" s="275" t="str">
        <f t="shared" si="26"/>
        <v>否</v>
      </c>
      <c r="G479" s="173" t="str">
        <f t="shared" si="27"/>
        <v>项</v>
      </c>
    </row>
    <row r="480" ht="36" customHeight="1" spans="1:7">
      <c r="A480" s="432" t="s">
        <v>907</v>
      </c>
      <c r="B480" s="295" t="s">
        <v>908</v>
      </c>
      <c r="C480" s="297">
        <f>SUM(C481:C484)</f>
        <v>20</v>
      </c>
      <c r="D480" s="297">
        <f>SUM(D481:D484)</f>
        <v>19</v>
      </c>
      <c r="E480" s="332">
        <f t="shared" si="28"/>
        <v>-5</v>
      </c>
      <c r="F480" s="275" t="str">
        <f t="shared" si="26"/>
        <v>是</v>
      </c>
      <c r="G480" s="173" t="str">
        <f t="shared" si="27"/>
        <v>款</v>
      </c>
    </row>
    <row r="481" ht="36" customHeight="1" spans="1:7">
      <c r="A481" s="433" t="s">
        <v>909</v>
      </c>
      <c r="B481" s="300" t="s">
        <v>910</v>
      </c>
      <c r="C481" s="301"/>
      <c r="D481" s="301"/>
      <c r="E481" s="332" t="str">
        <f t="shared" si="28"/>
        <v/>
      </c>
      <c r="F481" s="275" t="str">
        <f t="shared" si="26"/>
        <v>否</v>
      </c>
      <c r="G481" s="173" t="str">
        <f t="shared" si="27"/>
        <v>项</v>
      </c>
    </row>
    <row r="482" ht="36" customHeight="1" spans="1:7">
      <c r="A482" s="433" t="s">
        <v>911</v>
      </c>
      <c r="B482" s="300" t="s">
        <v>912</v>
      </c>
      <c r="C482" s="301">
        <v>0</v>
      </c>
      <c r="D482" s="301">
        <v>0</v>
      </c>
      <c r="E482" s="332" t="str">
        <f t="shared" si="28"/>
        <v/>
      </c>
      <c r="F482" s="275" t="str">
        <f t="shared" si="26"/>
        <v>否</v>
      </c>
      <c r="G482" s="173" t="str">
        <f t="shared" si="27"/>
        <v>项</v>
      </c>
    </row>
    <row r="483" ht="36" customHeight="1" spans="1:7">
      <c r="A483" s="433" t="s">
        <v>913</v>
      </c>
      <c r="B483" s="300" t="s">
        <v>914</v>
      </c>
      <c r="C483" s="301"/>
      <c r="D483" s="301"/>
      <c r="E483" s="332" t="str">
        <f t="shared" si="28"/>
        <v/>
      </c>
      <c r="F483" s="275" t="str">
        <f t="shared" si="26"/>
        <v>否</v>
      </c>
      <c r="G483" s="173" t="str">
        <f t="shared" si="27"/>
        <v>项</v>
      </c>
    </row>
    <row r="484" ht="36" customHeight="1" spans="1:7">
      <c r="A484" s="433" t="s">
        <v>915</v>
      </c>
      <c r="B484" s="300" t="s">
        <v>916</v>
      </c>
      <c r="C484" s="301">
        <v>20</v>
      </c>
      <c r="D484" s="301">
        <v>19</v>
      </c>
      <c r="E484" s="332">
        <f t="shared" si="28"/>
        <v>-5</v>
      </c>
      <c r="F484" s="275" t="str">
        <f t="shared" si="26"/>
        <v>是</v>
      </c>
      <c r="G484" s="173" t="str">
        <f t="shared" si="27"/>
        <v>项</v>
      </c>
    </row>
    <row r="485" ht="36" customHeight="1" spans="1:7">
      <c r="A485" s="432" t="s">
        <v>917</v>
      </c>
      <c r="B485" s="438" t="s">
        <v>524</v>
      </c>
      <c r="C485" s="439"/>
      <c r="D485" s="439"/>
      <c r="E485" s="332" t="str">
        <f t="shared" si="28"/>
        <v/>
      </c>
      <c r="F485" s="275" t="str">
        <f t="shared" si="26"/>
        <v>否</v>
      </c>
      <c r="G485" s="173" t="str">
        <f t="shared" si="27"/>
        <v>项</v>
      </c>
    </row>
    <row r="486" ht="36" customHeight="1" spans="1:7">
      <c r="A486" s="432" t="s">
        <v>80</v>
      </c>
      <c r="B486" s="295" t="s">
        <v>81</v>
      </c>
      <c r="C486" s="297">
        <f>C487+C503+C511+C522+C531+C541</f>
        <v>2402</v>
      </c>
      <c r="D486" s="297">
        <f>D487+D503+D511+D522+D531+D541</f>
        <v>2133</v>
      </c>
      <c r="E486" s="332">
        <f t="shared" si="28"/>
        <v>-11.2</v>
      </c>
      <c r="F486" s="275" t="str">
        <f t="shared" si="26"/>
        <v>是</v>
      </c>
      <c r="G486" s="173" t="str">
        <f t="shared" si="27"/>
        <v>类</v>
      </c>
    </row>
    <row r="487" ht="36" customHeight="1" spans="1:7">
      <c r="A487" s="432" t="s">
        <v>918</v>
      </c>
      <c r="B487" s="295" t="s">
        <v>919</v>
      </c>
      <c r="C487" s="297">
        <f>SUM(C488:C502)</f>
        <v>1632</v>
      </c>
      <c r="D487" s="297">
        <f>SUM(D488:D502)</f>
        <v>1358</v>
      </c>
      <c r="E487" s="332">
        <f t="shared" si="28"/>
        <v>-16.79</v>
      </c>
      <c r="F487" s="275" t="str">
        <f t="shared" si="26"/>
        <v>是</v>
      </c>
      <c r="G487" s="173" t="str">
        <f t="shared" si="27"/>
        <v>款</v>
      </c>
    </row>
    <row r="488" ht="36" customHeight="1" spans="1:7">
      <c r="A488" s="433" t="s">
        <v>920</v>
      </c>
      <c r="B488" s="300" t="s">
        <v>139</v>
      </c>
      <c r="C488" s="301">
        <v>385</v>
      </c>
      <c r="D488" s="301">
        <v>351</v>
      </c>
      <c r="E488" s="332">
        <f t="shared" si="28"/>
        <v>-8.83</v>
      </c>
      <c r="F488" s="275" t="str">
        <f t="shared" si="26"/>
        <v>是</v>
      </c>
      <c r="G488" s="173" t="str">
        <f t="shared" si="27"/>
        <v>项</v>
      </c>
    </row>
    <row r="489" ht="36" customHeight="1" spans="1:7">
      <c r="A489" s="433" t="s">
        <v>921</v>
      </c>
      <c r="B489" s="300" t="s">
        <v>141</v>
      </c>
      <c r="C489" s="301">
        <v>0</v>
      </c>
      <c r="D489" s="301">
        <v>0</v>
      </c>
      <c r="E489" s="332" t="str">
        <f t="shared" si="28"/>
        <v/>
      </c>
      <c r="F489" s="275" t="str">
        <f t="shared" si="26"/>
        <v>否</v>
      </c>
      <c r="G489" s="173" t="str">
        <f t="shared" si="27"/>
        <v>项</v>
      </c>
    </row>
    <row r="490" ht="36" customHeight="1" spans="1:7">
      <c r="A490" s="433" t="s">
        <v>922</v>
      </c>
      <c r="B490" s="300" t="s">
        <v>143</v>
      </c>
      <c r="C490" s="301">
        <v>0</v>
      </c>
      <c r="D490" s="301"/>
      <c r="E490" s="332" t="str">
        <f t="shared" si="28"/>
        <v/>
      </c>
      <c r="F490" s="275" t="str">
        <f t="shared" si="26"/>
        <v>否</v>
      </c>
      <c r="G490" s="173" t="str">
        <f t="shared" si="27"/>
        <v>项</v>
      </c>
    </row>
    <row r="491" ht="36" customHeight="1" spans="1:7">
      <c r="A491" s="433" t="s">
        <v>923</v>
      </c>
      <c r="B491" s="300" t="s">
        <v>924</v>
      </c>
      <c r="C491" s="301">
        <v>210</v>
      </c>
      <c r="D491" s="301">
        <v>185</v>
      </c>
      <c r="E491" s="332">
        <f t="shared" si="28"/>
        <v>-11.9</v>
      </c>
      <c r="F491" s="275" t="str">
        <f t="shared" si="26"/>
        <v>是</v>
      </c>
      <c r="G491" s="173" t="str">
        <f t="shared" si="27"/>
        <v>项</v>
      </c>
    </row>
    <row r="492" ht="36" customHeight="1" spans="1:7">
      <c r="A492" s="433" t="s">
        <v>925</v>
      </c>
      <c r="B492" s="300" t="s">
        <v>926</v>
      </c>
      <c r="C492" s="301">
        <v>0</v>
      </c>
      <c r="D492" s="301"/>
      <c r="E492" s="332" t="str">
        <f t="shared" si="28"/>
        <v/>
      </c>
      <c r="F492" s="275" t="str">
        <f t="shared" si="26"/>
        <v>否</v>
      </c>
      <c r="G492" s="173" t="str">
        <f t="shared" si="27"/>
        <v>项</v>
      </c>
    </row>
    <row r="493" ht="36" customHeight="1" spans="1:7">
      <c r="A493" s="433" t="s">
        <v>927</v>
      </c>
      <c r="B493" s="300" t="s">
        <v>928</v>
      </c>
      <c r="C493" s="301">
        <v>0</v>
      </c>
      <c r="D493" s="301">
        <v>0</v>
      </c>
      <c r="E493" s="332" t="str">
        <f t="shared" si="28"/>
        <v/>
      </c>
      <c r="F493" s="275" t="str">
        <f t="shared" si="26"/>
        <v>否</v>
      </c>
      <c r="G493" s="173" t="str">
        <f t="shared" si="27"/>
        <v>项</v>
      </c>
    </row>
    <row r="494" ht="36" customHeight="1" spans="1:7">
      <c r="A494" s="433" t="s">
        <v>929</v>
      </c>
      <c r="B494" s="300" t="s">
        <v>930</v>
      </c>
      <c r="C494" s="301">
        <v>0</v>
      </c>
      <c r="D494" s="301"/>
      <c r="E494" s="332" t="str">
        <f t="shared" si="28"/>
        <v/>
      </c>
      <c r="F494" s="275" t="str">
        <f t="shared" si="26"/>
        <v>否</v>
      </c>
      <c r="G494" s="173" t="str">
        <f t="shared" si="27"/>
        <v>项</v>
      </c>
    </row>
    <row r="495" ht="36" customHeight="1" spans="1:7">
      <c r="A495" s="433" t="s">
        <v>931</v>
      </c>
      <c r="B495" s="300" t="s">
        <v>932</v>
      </c>
      <c r="C495" s="301">
        <v>3</v>
      </c>
      <c r="D495" s="301"/>
      <c r="E495" s="332">
        <f t="shared" si="28"/>
        <v>-100</v>
      </c>
      <c r="F495" s="275" t="str">
        <f t="shared" si="26"/>
        <v>是</v>
      </c>
      <c r="G495" s="173" t="str">
        <f t="shared" si="27"/>
        <v>项</v>
      </c>
    </row>
    <row r="496" ht="36" customHeight="1" spans="1:7">
      <c r="A496" s="433" t="s">
        <v>933</v>
      </c>
      <c r="B496" s="300" t="s">
        <v>934</v>
      </c>
      <c r="C496" s="301">
        <v>582</v>
      </c>
      <c r="D496" s="301">
        <v>625</v>
      </c>
      <c r="E496" s="332">
        <f t="shared" si="28"/>
        <v>7.39</v>
      </c>
      <c r="F496" s="275" t="str">
        <f t="shared" si="26"/>
        <v>是</v>
      </c>
      <c r="G496" s="173" t="str">
        <f t="shared" si="27"/>
        <v>项</v>
      </c>
    </row>
    <row r="497" ht="36" customHeight="1" spans="1:7">
      <c r="A497" s="433" t="s">
        <v>935</v>
      </c>
      <c r="B497" s="300" t="s">
        <v>936</v>
      </c>
      <c r="C497" s="301">
        <v>13</v>
      </c>
      <c r="D497" s="301">
        <v>10</v>
      </c>
      <c r="E497" s="332">
        <f t="shared" si="28"/>
        <v>-23.08</v>
      </c>
      <c r="F497" s="275" t="str">
        <f t="shared" si="26"/>
        <v>是</v>
      </c>
      <c r="G497" s="173" t="str">
        <f t="shared" si="27"/>
        <v>项</v>
      </c>
    </row>
    <row r="498" ht="36" customHeight="1" spans="1:7">
      <c r="A498" s="433" t="s">
        <v>937</v>
      </c>
      <c r="B498" s="300" t="s">
        <v>938</v>
      </c>
      <c r="C498" s="301">
        <v>10</v>
      </c>
      <c r="D498" s="301">
        <v>10</v>
      </c>
      <c r="E498" s="332">
        <f t="shared" si="28"/>
        <v>0</v>
      </c>
      <c r="F498" s="275" t="str">
        <f t="shared" si="26"/>
        <v>是</v>
      </c>
      <c r="G498" s="173" t="str">
        <f t="shared" si="27"/>
        <v>项</v>
      </c>
    </row>
    <row r="499" ht="36" customHeight="1" spans="1:7">
      <c r="A499" s="433" t="s">
        <v>939</v>
      </c>
      <c r="B499" s="300" t="s">
        <v>940</v>
      </c>
      <c r="C499" s="301">
        <v>15</v>
      </c>
      <c r="D499" s="301">
        <v>6</v>
      </c>
      <c r="E499" s="332">
        <f t="shared" si="28"/>
        <v>-60</v>
      </c>
      <c r="F499" s="275" t="str">
        <f t="shared" si="26"/>
        <v>是</v>
      </c>
      <c r="G499" s="173" t="str">
        <f t="shared" si="27"/>
        <v>项</v>
      </c>
    </row>
    <row r="500" ht="36" customHeight="1" spans="1:7">
      <c r="A500" s="433" t="s">
        <v>941</v>
      </c>
      <c r="B500" s="300" t="s">
        <v>942</v>
      </c>
      <c r="C500" s="301">
        <v>3</v>
      </c>
      <c r="D500" s="301">
        <v>5</v>
      </c>
      <c r="E500" s="332">
        <f t="shared" si="28"/>
        <v>66.67</v>
      </c>
      <c r="F500" s="275" t="str">
        <f t="shared" si="26"/>
        <v>是</v>
      </c>
      <c r="G500" s="173" t="str">
        <f t="shared" si="27"/>
        <v>项</v>
      </c>
    </row>
    <row r="501" ht="36" customHeight="1" spans="1:7">
      <c r="A501" s="433" t="s">
        <v>943</v>
      </c>
      <c r="B501" s="300" t="s">
        <v>944</v>
      </c>
      <c r="C501" s="301">
        <v>10</v>
      </c>
      <c r="D501" s="301">
        <v>91</v>
      </c>
      <c r="E501" s="332">
        <f t="shared" si="28"/>
        <v>810</v>
      </c>
      <c r="F501" s="275" t="str">
        <f t="shared" si="26"/>
        <v>是</v>
      </c>
      <c r="G501" s="173" t="str">
        <f t="shared" si="27"/>
        <v>项</v>
      </c>
    </row>
    <row r="502" ht="36" customHeight="1" spans="1:7">
      <c r="A502" s="433" t="s">
        <v>945</v>
      </c>
      <c r="B502" s="300" t="s">
        <v>946</v>
      </c>
      <c r="C502" s="301">
        <v>401</v>
      </c>
      <c r="D502" s="301">
        <v>75</v>
      </c>
      <c r="E502" s="332">
        <f t="shared" si="28"/>
        <v>-81.3</v>
      </c>
      <c r="F502" s="275" t="str">
        <f t="shared" si="26"/>
        <v>是</v>
      </c>
      <c r="G502" s="173" t="str">
        <f t="shared" si="27"/>
        <v>项</v>
      </c>
    </row>
    <row r="503" ht="36" customHeight="1" spans="1:7">
      <c r="A503" s="432" t="s">
        <v>947</v>
      </c>
      <c r="B503" s="295" t="s">
        <v>948</v>
      </c>
      <c r="C503" s="297">
        <f>SUM(C504:C510)</f>
        <v>610</v>
      </c>
      <c r="D503" s="297">
        <f>SUM(D504:D510)</f>
        <v>602</v>
      </c>
      <c r="E503" s="332">
        <f t="shared" si="28"/>
        <v>-1.31</v>
      </c>
      <c r="F503" s="275" t="str">
        <f t="shared" si="26"/>
        <v>是</v>
      </c>
      <c r="G503" s="173" t="str">
        <f t="shared" si="27"/>
        <v>款</v>
      </c>
    </row>
    <row r="504" ht="36" customHeight="1" spans="1:7">
      <c r="A504" s="433" t="s">
        <v>949</v>
      </c>
      <c r="B504" s="300" t="s">
        <v>139</v>
      </c>
      <c r="C504" s="301">
        <v>0</v>
      </c>
      <c r="D504" s="301">
        <v>0</v>
      </c>
      <c r="E504" s="332" t="str">
        <f t="shared" si="28"/>
        <v/>
      </c>
      <c r="F504" s="275" t="str">
        <f t="shared" si="26"/>
        <v>否</v>
      </c>
      <c r="G504" s="173" t="str">
        <f t="shared" si="27"/>
        <v>项</v>
      </c>
    </row>
    <row r="505" ht="36" customHeight="1" spans="1:7">
      <c r="A505" s="433" t="s">
        <v>950</v>
      </c>
      <c r="B505" s="300" t="s">
        <v>141</v>
      </c>
      <c r="C505" s="301">
        <v>0</v>
      </c>
      <c r="D505" s="301">
        <v>0</v>
      </c>
      <c r="E505" s="332" t="str">
        <f t="shared" si="28"/>
        <v/>
      </c>
      <c r="F505" s="275" t="str">
        <f t="shared" si="26"/>
        <v>否</v>
      </c>
      <c r="G505" s="173" t="str">
        <f t="shared" si="27"/>
        <v>项</v>
      </c>
    </row>
    <row r="506" ht="36" customHeight="1" spans="1:7">
      <c r="A506" s="433" t="s">
        <v>951</v>
      </c>
      <c r="B506" s="300" t="s">
        <v>143</v>
      </c>
      <c r="C506" s="301">
        <v>0</v>
      </c>
      <c r="D506" s="301">
        <v>0</v>
      </c>
      <c r="E506" s="332" t="str">
        <f t="shared" si="28"/>
        <v/>
      </c>
      <c r="F506" s="275" t="str">
        <f t="shared" si="26"/>
        <v>否</v>
      </c>
      <c r="G506" s="173" t="str">
        <f t="shared" si="27"/>
        <v>项</v>
      </c>
    </row>
    <row r="507" ht="36" customHeight="1" spans="1:7">
      <c r="A507" s="433" t="s">
        <v>952</v>
      </c>
      <c r="B507" s="300" t="s">
        <v>953</v>
      </c>
      <c r="C507" s="301">
        <v>277</v>
      </c>
      <c r="D507" s="301">
        <v>356</v>
      </c>
      <c r="E507" s="332">
        <f t="shared" si="28"/>
        <v>28.52</v>
      </c>
      <c r="F507" s="275" t="str">
        <f t="shared" si="26"/>
        <v>是</v>
      </c>
      <c r="G507" s="173" t="str">
        <f t="shared" si="27"/>
        <v>项</v>
      </c>
    </row>
    <row r="508" ht="36" customHeight="1" spans="1:7">
      <c r="A508" s="433" t="s">
        <v>954</v>
      </c>
      <c r="B508" s="300" t="s">
        <v>955</v>
      </c>
      <c r="C508" s="301">
        <v>333</v>
      </c>
      <c r="D508" s="301">
        <v>246</v>
      </c>
      <c r="E508" s="332">
        <f t="shared" si="28"/>
        <v>-26.13</v>
      </c>
      <c r="F508" s="275" t="str">
        <f t="shared" si="26"/>
        <v>是</v>
      </c>
      <c r="G508" s="173" t="str">
        <f t="shared" si="27"/>
        <v>项</v>
      </c>
    </row>
    <row r="509" ht="36" customHeight="1" spans="1:7">
      <c r="A509" s="433" t="s">
        <v>956</v>
      </c>
      <c r="B509" s="300" t="s">
        <v>957</v>
      </c>
      <c r="C509" s="301">
        <v>0</v>
      </c>
      <c r="D509" s="301">
        <v>0</v>
      </c>
      <c r="E509" s="332" t="str">
        <f t="shared" si="28"/>
        <v/>
      </c>
      <c r="F509" s="275" t="str">
        <f t="shared" si="26"/>
        <v>否</v>
      </c>
      <c r="G509" s="173" t="str">
        <f t="shared" si="27"/>
        <v>项</v>
      </c>
    </row>
    <row r="510" ht="36" customHeight="1" spans="1:7">
      <c r="A510" s="433" t="s">
        <v>958</v>
      </c>
      <c r="B510" s="300" t="s">
        <v>959</v>
      </c>
      <c r="C510" s="301">
        <v>0</v>
      </c>
      <c r="D510" s="301"/>
      <c r="E510" s="332" t="str">
        <f t="shared" si="28"/>
        <v/>
      </c>
      <c r="F510" s="275" t="str">
        <f t="shared" si="26"/>
        <v>否</v>
      </c>
      <c r="G510" s="173" t="str">
        <f t="shared" si="27"/>
        <v>项</v>
      </c>
    </row>
    <row r="511" ht="36" customHeight="1" spans="1:7">
      <c r="A511" s="432" t="s">
        <v>960</v>
      </c>
      <c r="B511" s="295" t="s">
        <v>961</v>
      </c>
      <c r="C511" s="297">
        <f>SUM(C512:C521)</f>
        <v>9</v>
      </c>
      <c r="D511" s="297">
        <f>SUM(D512:D521)</f>
        <v>30</v>
      </c>
      <c r="E511" s="332">
        <f t="shared" si="28"/>
        <v>233.33</v>
      </c>
      <c r="F511" s="275" t="str">
        <f t="shared" si="26"/>
        <v>是</v>
      </c>
      <c r="G511" s="173" t="str">
        <f t="shared" si="27"/>
        <v>款</v>
      </c>
    </row>
    <row r="512" ht="36" customHeight="1" spans="1:7">
      <c r="A512" s="433" t="s">
        <v>962</v>
      </c>
      <c r="B512" s="300" t="s">
        <v>139</v>
      </c>
      <c r="C512" s="301"/>
      <c r="D512" s="301"/>
      <c r="E512" s="332" t="str">
        <f t="shared" si="28"/>
        <v/>
      </c>
      <c r="F512" s="275" t="str">
        <f t="shared" si="26"/>
        <v>否</v>
      </c>
      <c r="G512" s="173" t="str">
        <f t="shared" si="27"/>
        <v>项</v>
      </c>
    </row>
    <row r="513" ht="36" customHeight="1" spans="1:7">
      <c r="A513" s="433" t="s">
        <v>963</v>
      </c>
      <c r="B513" s="300" t="s">
        <v>141</v>
      </c>
      <c r="C513" s="301">
        <v>0</v>
      </c>
      <c r="D513" s="301">
        <v>0</v>
      </c>
      <c r="E513" s="332" t="str">
        <f t="shared" si="28"/>
        <v/>
      </c>
      <c r="F513" s="275" t="str">
        <f t="shared" si="26"/>
        <v>否</v>
      </c>
      <c r="G513" s="173" t="str">
        <f t="shared" si="27"/>
        <v>项</v>
      </c>
    </row>
    <row r="514" ht="36" customHeight="1" spans="1:7">
      <c r="A514" s="433" t="s">
        <v>964</v>
      </c>
      <c r="B514" s="300" t="s">
        <v>143</v>
      </c>
      <c r="C514" s="301"/>
      <c r="D514" s="301"/>
      <c r="E514" s="332" t="str">
        <f t="shared" si="28"/>
        <v/>
      </c>
      <c r="F514" s="275" t="str">
        <f t="shared" si="26"/>
        <v>否</v>
      </c>
      <c r="G514" s="173" t="str">
        <f t="shared" si="27"/>
        <v>项</v>
      </c>
    </row>
    <row r="515" ht="36" customHeight="1" spans="1:7">
      <c r="A515" s="433" t="s">
        <v>965</v>
      </c>
      <c r="B515" s="300" t="s">
        <v>966</v>
      </c>
      <c r="C515" s="301"/>
      <c r="D515" s="301"/>
      <c r="E515" s="332" t="str">
        <f t="shared" si="28"/>
        <v/>
      </c>
      <c r="F515" s="275" t="str">
        <f t="shared" si="26"/>
        <v>否</v>
      </c>
      <c r="G515" s="173" t="str">
        <f t="shared" si="27"/>
        <v>项</v>
      </c>
    </row>
    <row r="516" ht="36" customHeight="1" spans="1:7">
      <c r="A516" s="433" t="s">
        <v>967</v>
      </c>
      <c r="B516" s="300" t="s">
        <v>968</v>
      </c>
      <c r="C516" s="301">
        <v>0</v>
      </c>
      <c r="D516" s="301">
        <v>0</v>
      </c>
      <c r="E516" s="332" t="str">
        <f t="shared" si="28"/>
        <v/>
      </c>
      <c r="F516" s="275" t="str">
        <f t="shared" si="26"/>
        <v>否</v>
      </c>
      <c r="G516" s="173" t="str">
        <f t="shared" si="27"/>
        <v>项</v>
      </c>
    </row>
    <row r="517" ht="36" customHeight="1" spans="1:7">
      <c r="A517" s="433" t="s">
        <v>969</v>
      </c>
      <c r="B517" s="300" t="s">
        <v>970</v>
      </c>
      <c r="C517" s="301"/>
      <c r="D517" s="301"/>
      <c r="E517" s="332" t="str">
        <f t="shared" si="28"/>
        <v/>
      </c>
      <c r="F517" s="275" t="str">
        <f t="shared" si="26"/>
        <v>否</v>
      </c>
      <c r="G517" s="173" t="str">
        <f t="shared" si="27"/>
        <v>项</v>
      </c>
    </row>
    <row r="518" ht="36" customHeight="1" spans="1:7">
      <c r="A518" s="433" t="s">
        <v>971</v>
      </c>
      <c r="B518" s="300" t="s">
        <v>972</v>
      </c>
      <c r="C518" s="301"/>
      <c r="D518" s="301"/>
      <c r="E518" s="332" t="str">
        <f t="shared" si="28"/>
        <v/>
      </c>
      <c r="F518" s="275" t="str">
        <f t="shared" si="26"/>
        <v>否</v>
      </c>
      <c r="G518" s="173" t="str">
        <f t="shared" si="27"/>
        <v>项</v>
      </c>
    </row>
    <row r="519" ht="36" customHeight="1" spans="1:7">
      <c r="A519" s="433" t="s">
        <v>973</v>
      </c>
      <c r="B519" s="300" t="s">
        <v>974</v>
      </c>
      <c r="C519" s="301">
        <v>9</v>
      </c>
      <c r="D519" s="301">
        <v>30</v>
      </c>
      <c r="E519" s="332">
        <f t="shared" si="28"/>
        <v>233.33</v>
      </c>
      <c r="F519" s="275" t="str">
        <f t="shared" si="26"/>
        <v>是</v>
      </c>
      <c r="G519" s="173" t="str">
        <f t="shared" si="27"/>
        <v>项</v>
      </c>
    </row>
    <row r="520" ht="36" customHeight="1" spans="1:7">
      <c r="A520" s="433" t="s">
        <v>975</v>
      </c>
      <c r="B520" s="300" t="s">
        <v>976</v>
      </c>
      <c r="C520" s="301"/>
      <c r="D520" s="301"/>
      <c r="E520" s="332" t="str">
        <f t="shared" si="28"/>
        <v/>
      </c>
      <c r="F520" s="275" t="str">
        <f t="shared" si="26"/>
        <v>否</v>
      </c>
      <c r="G520" s="173" t="str">
        <f t="shared" si="27"/>
        <v>项</v>
      </c>
    </row>
    <row r="521" ht="36" customHeight="1" spans="1:7">
      <c r="A521" s="433" t="s">
        <v>977</v>
      </c>
      <c r="B521" s="300" t="s">
        <v>978</v>
      </c>
      <c r="C521" s="301"/>
      <c r="D521" s="301"/>
      <c r="E521" s="332" t="str">
        <f t="shared" si="28"/>
        <v/>
      </c>
      <c r="F521" s="275" t="str">
        <f t="shared" si="26"/>
        <v>否</v>
      </c>
      <c r="G521" s="173" t="str">
        <f t="shared" si="27"/>
        <v>项</v>
      </c>
    </row>
    <row r="522" ht="36" customHeight="1" spans="1:7">
      <c r="A522" s="432" t="s">
        <v>979</v>
      </c>
      <c r="B522" s="295" t="s">
        <v>980</v>
      </c>
      <c r="C522" s="297"/>
      <c r="D522" s="297"/>
      <c r="E522" s="332" t="str">
        <f t="shared" si="28"/>
        <v/>
      </c>
      <c r="F522" s="275" t="str">
        <f t="shared" ref="F522:F585" si="29">IF(LEN(A522)=3,"是",IF(B522&lt;&gt;"",IF(SUM(C522:D522)&lt;&gt;0,"是","否"),"是"))</f>
        <v>否</v>
      </c>
      <c r="G522" s="173" t="str">
        <f t="shared" ref="G522:G585" si="30">IF(LEN(A522)=3,"类",IF(LEN(A522)=5,"款","项"))</f>
        <v>款</v>
      </c>
    </row>
    <row r="523" ht="36" customHeight="1" spans="1:7">
      <c r="A523" s="433" t="s">
        <v>981</v>
      </c>
      <c r="B523" s="300" t="s">
        <v>139</v>
      </c>
      <c r="C523" s="301">
        <v>0</v>
      </c>
      <c r="D523" s="301">
        <v>0</v>
      </c>
      <c r="E523" s="332" t="str">
        <f t="shared" ref="E523:E586" si="31">IFERROR((D523/C523-1)*100,"")</f>
        <v/>
      </c>
      <c r="F523" s="275" t="str">
        <f t="shared" si="29"/>
        <v>否</v>
      </c>
      <c r="G523" s="173" t="str">
        <f t="shared" si="30"/>
        <v>项</v>
      </c>
    </row>
    <row r="524" ht="36" customHeight="1" spans="1:7">
      <c r="A524" s="433" t="s">
        <v>982</v>
      </c>
      <c r="B524" s="300" t="s">
        <v>141</v>
      </c>
      <c r="C524" s="301">
        <v>0</v>
      </c>
      <c r="D524" s="301">
        <v>0</v>
      </c>
      <c r="E524" s="332" t="str">
        <f t="shared" si="31"/>
        <v/>
      </c>
      <c r="F524" s="275" t="str">
        <f t="shared" si="29"/>
        <v>否</v>
      </c>
      <c r="G524" s="173" t="str">
        <f t="shared" si="30"/>
        <v>项</v>
      </c>
    </row>
    <row r="525" ht="36" customHeight="1" spans="1:7">
      <c r="A525" s="433" t="s">
        <v>983</v>
      </c>
      <c r="B525" s="300" t="s">
        <v>143</v>
      </c>
      <c r="C525" s="301">
        <v>0</v>
      </c>
      <c r="D525" s="301">
        <v>0</v>
      </c>
      <c r="E525" s="332" t="str">
        <f t="shared" si="31"/>
        <v/>
      </c>
      <c r="F525" s="275" t="str">
        <f t="shared" si="29"/>
        <v>否</v>
      </c>
      <c r="G525" s="173" t="str">
        <f t="shared" si="30"/>
        <v>项</v>
      </c>
    </row>
    <row r="526" ht="36" customHeight="1" spans="1:7">
      <c r="A526" s="433" t="s">
        <v>984</v>
      </c>
      <c r="B526" s="300" t="s">
        <v>985</v>
      </c>
      <c r="C526" s="301">
        <v>0</v>
      </c>
      <c r="D526" s="301">
        <v>0</v>
      </c>
      <c r="E526" s="332" t="str">
        <f t="shared" si="31"/>
        <v/>
      </c>
      <c r="F526" s="275" t="str">
        <f t="shared" si="29"/>
        <v>否</v>
      </c>
      <c r="G526" s="173" t="str">
        <f t="shared" si="30"/>
        <v>项</v>
      </c>
    </row>
    <row r="527" ht="36" customHeight="1" spans="1:7">
      <c r="A527" s="433" t="s">
        <v>986</v>
      </c>
      <c r="B527" s="300" t="s">
        <v>987</v>
      </c>
      <c r="C527" s="301"/>
      <c r="D527" s="301"/>
      <c r="E527" s="332" t="str">
        <f t="shared" si="31"/>
        <v/>
      </c>
      <c r="F527" s="275" t="str">
        <f t="shared" si="29"/>
        <v>否</v>
      </c>
      <c r="G527" s="173" t="str">
        <f t="shared" si="30"/>
        <v>项</v>
      </c>
    </row>
    <row r="528" ht="36" customHeight="1" spans="1:7">
      <c r="A528" s="433" t="s">
        <v>988</v>
      </c>
      <c r="B528" s="300" t="s">
        <v>989</v>
      </c>
      <c r="C528" s="301">
        <v>0</v>
      </c>
      <c r="D528" s="301">
        <v>0</v>
      </c>
      <c r="E528" s="332" t="str">
        <f t="shared" si="31"/>
        <v/>
      </c>
      <c r="F528" s="275" t="str">
        <f t="shared" si="29"/>
        <v>否</v>
      </c>
      <c r="G528" s="173" t="str">
        <f t="shared" si="30"/>
        <v>项</v>
      </c>
    </row>
    <row r="529" ht="36" customHeight="1" spans="1:7">
      <c r="A529" s="433" t="s">
        <v>990</v>
      </c>
      <c r="B529" s="300" t="s">
        <v>991</v>
      </c>
      <c r="C529" s="301"/>
      <c r="D529" s="301"/>
      <c r="E529" s="332" t="str">
        <f t="shared" si="31"/>
        <v/>
      </c>
      <c r="F529" s="275" t="str">
        <f t="shared" si="29"/>
        <v>否</v>
      </c>
      <c r="G529" s="173" t="str">
        <f t="shared" si="30"/>
        <v>项</v>
      </c>
    </row>
    <row r="530" ht="36" customHeight="1" spans="1:7">
      <c r="A530" s="433" t="s">
        <v>992</v>
      </c>
      <c r="B530" s="300" t="s">
        <v>993</v>
      </c>
      <c r="C530" s="301">
        <v>0</v>
      </c>
      <c r="D530" s="301">
        <v>0</v>
      </c>
      <c r="E530" s="332" t="str">
        <f t="shared" si="31"/>
        <v/>
      </c>
      <c r="F530" s="275" t="str">
        <f t="shared" si="29"/>
        <v>否</v>
      </c>
      <c r="G530" s="173" t="str">
        <f t="shared" si="30"/>
        <v>项</v>
      </c>
    </row>
    <row r="531" ht="36" customHeight="1" spans="1:7">
      <c r="A531" s="432" t="s">
        <v>994</v>
      </c>
      <c r="B531" s="295" t="s">
        <v>995</v>
      </c>
      <c r="C531" s="297">
        <f>SUM(C532:C540)</f>
        <v>31</v>
      </c>
      <c r="D531" s="297">
        <f>SUM(D532:D540)</f>
        <v>28</v>
      </c>
      <c r="E531" s="332">
        <f t="shared" si="31"/>
        <v>-9.68</v>
      </c>
      <c r="F531" s="275" t="str">
        <f t="shared" si="29"/>
        <v>是</v>
      </c>
      <c r="G531" s="173" t="str">
        <f t="shared" si="30"/>
        <v>款</v>
      </c>
    </row>
    <row r="532" ht="36" customHeight="1" spans="1:7">
      <c r="A532" s="433" t="s">
        <v>996</v>
      </c>
      <c r="B532" s="300" t="s">
        <v>139</v>
      </c>
      <c r="C532" s="301"/>
      <c r="D532" s="301"/>
      <c r="E532" s="332" t="str">
        <f t="shared" si="31"/>
        <v/>
      </c>
      <c r="F532" s="275" t="str">
        <f t="shared" si="29"/>
        <v>否</v>
      </c>
      <c r="G532" s="173" t="str">
        <f t="shared" si="30"/>
        <v>项</v>
      </c>
    </row>
    <row r="533" ht="36" customHeight="1" spans="1:7">
      <c r="A533" s="433" t="s">
        <v>997</v>
      </c>
      <c r="B533" s="300" t="s">
        <v>141</v>
      </c>
      <c r="C533" s="301">
        <v>0</v>
      </c>
      <c r="D533" s="301">
        <v>0</v>
      </c>
      <c r="E533" s="332" t="str">
        <f t="shared" si="31"/>
        <v/>
      </c>
      <c r="F533" s="275" t="str">
        <f t="shared" si="29"/>
        <v>否</v>
      </c>
      <c r="G533" s="173" t="str">
        <f t="shared" si="30"/>
        <v>项</v>
      </c>
    </row>
    <row r="534" ht="36" customHeight="1" spans="1:7">
      <c r="A534" s="433" t="s">
        <v>998</v>
      </c>
      <c r="B534" s="300" t="s">
        <v>143</v>
      </c>
      <c r="C534" s="301"/>
      <c r="D534" s="301"/>
      <c r="E534" s="332" t="str">
        <f t="shared" si="31"/>
        <v/>
      </c>
      <c r="F534" s="275" t="str">
        <f t="shared" si="29"/>
        <v>否</v>
      </c>
      <c r="G534" s="173" t="str">
        <f t="shared" si="30"/>
        <v>项</v>
      </c>
    </row>
    <row r="535" ht="36" customHeight="1" spans="1:7">
      <c r="A535" s="433" t="s">
        <v>999</v>
      </c>
      <c r="B535" s="300" t="s">
        <v>1000</v>
      </c>
      <c r="C535" s="301"/>
      <c r="D535" s="301"/>
      <c r="E535" s="332" t="str">
        <f t="shared" si="31"/>
        <v/>
      </c>
      <c r="F535" s="275" t="str">
        <f t="shared" si="29"/>
        <v>否</v>
      </c>
      <c r="G535" s="173" t="str">
        <f t="shared" si="30"/>
        <v>项</v>
      </c>
    </row>
    <row r="536" ht="36" customHeight="1" spans="1:7">
      <c r="A536" s="433" t="s">
        <v>1001</v>
      </c>
      <c r="B536" s="300" t="s">
        <v>1002</v>
      </c>
      <c r="C536" s="301"/>
      <c r="D536" s="301"/>
      <c r="E536" s="332" t="str">
        <f t="shared" si="31"/>
        <v/>
      </c>
      <c r="F536" s="275" t="str">
        <f t="shared" si="29"/>
        <v>否</v>
      </c>
      <c r="G536" s="173" t="str">
        <f t="shared" si="30"/>
        <v>项</v>
      </c>
    </row>
    <row r="537" ht="36" customHeight="1" spans="1:7">
      <c r="A537" s="433" t="s">
        <v>1003</v>
      </c>
      <c r="B537" s="300" t="s">
        <v>1004</v>
      </c>
      <c r="C537" s="301"/>
      <c r="D537" s="301"/>
      <c r="E537" s="332" t="str">
        <f t="shared" si="31"/>
        <v/>
      </c>
      <c r="F537" s="275" t="str">
        <f t="shared" si="29"/>
        <v>否</v>
      </c>
      <c r="G537" s="173" t="str">
        <f t="shared" si="30"/>
        <v>项</v>
      </c>
    </row>
    <row r="538" ht="36" customHeight="1" spans="1:7">
      <c r="A538" s="445" t="s">
        <v>1005</v>
      </c>
      <c r="B538" s="300" t="s">
        <v>1006</v>
      </c>
      <c r="C538" s="301"/>
      <c r="D538" s="301"/>
      <c r="E538" s="332" t="str">
        <f t="shared" si="31"/>
        <v/>
      </c>
      <c r="F538" s="275" t="str">
        <f t="shared" si="29"/>
        <v>否</v>
      </c>
      <c r="G538" s="173" t="str">
        <f t="shared" si="30"/>
        <v>项</v>
      </c>
    </row>
    <row r="539" ht="36" customHeight="1" spans="1:7">
      <c r="A539" s="445" t="s">
        <v>1007</v>
      </c>
      <c r="B539" s="300" t="s">
        <v>1008</v>
      </c>
      <c r="C539" s="301"/>
      <c r="D539" s="301"/>
      <c r="E539" s="332" t="str">
        <f t="shared" si="31"/>
        <v/>
      </c>
      <c r="F539" s="275" t="str">
        <f t="shared" si="29"/>
        <v>否</v>
      </c>
      <c r="G539" s="173" t="str">
        <f t="shared" si="30"/>
        <v>项</v>
      </c>
    </row>
    <row r="540" ht="36" customHeight="1" spans="1:7">
      <c r="A540" s="433" t="s">
        <v>1009</v>
      </c>
      <c r="B540" s="300" t="s">
        <v>1010</v>
      </c>
      <c r="C540" s="301">
        <v>31</v>
      </c>
      <c r="D540" s="301">
        <v>28</v>
      </c>
      <c r="E540" s="332">
        <f t="shared" si="31"/>
        <v>-9.68</v>
      </c>
      <c r="F540" s="275" t="str">
        <f t="shared" si="29"/>
        <v>是</v>
      </c>
      <c r="G540" s="173" t="str">
        <f t="shared" si="30"/>
        <v>项</v>
      </c>
    </row>
    <row r="541" ht="36" customHeight="1" spans="1:7">
      <c r="A541" s="432" t="s">
        <v>1011</v>
      </c>
      <c r="B541" s="295" t="s">
        <v>1012</v>
      </c>
      <c r="C541" s="297">
        <f>SUM(C542:C544)</f>
        <v>120</v>
      </c>
      <c r="D541" s="297">
        <f>SUM(D542:D544)</f>
        <v>115</v>
      </c>
      <c r="E541" s="332">
        <f t="shared" si="31"/>
        <v>-4.17</v>
      </c>
      <c r="F541" s="275" t="str">
        <f t="shared" si="29"/>
        <v>是</v>
      </c>
      <c r="G541" s="173" t="str">
        <f t="shared" si="30"/>
        <v>款</v>
      </c>
    </row>
    <row r="542" ht="36" customHeight="1" spans="1:7">
      <c r="A542" s="433" t="s">
        <v>1013</v>
      </c>
      <c r="B542" s="300" t="s">
        <v>1014</v>
      </c>
      <c r="C542" s="301">
        <v>0</v>
      </c>
      <c r="D542" s="301"/>
      <c r="E542" s="332" t="str">
        <f t="shared" si="31"/>
        <v/>
      </c>
      <c r="F542" s="275" t="str">
        <f t="shared" si="29"/>
        <v>否</v>
      </c>
      <c r="G542" s="173" t="str">
        <f t="shared" si="30"/>
        <v>项</v>
      </c>
    </row>
    <row r="543" ht="36" customHeight="1" spans="1:7">
      <c r="A543" s="433" t="s">
        <v>1015</v>
      </c>
      <c r="B543" s="300" t="s">
        <v>1016</v>
      </c>
      <c r="C543" s="301">
        <v>45</v>
      </c>
      <c r="D543" s="301"/>
      <c r="E543" s="332">
        <f t="shared" si="31"/>
        <v>-100</v>
      </c>
      <c r="F543" s="275" t="str">
        <f t="shared" si="29"/>
        <v>是</v>
      </c>
      <c r="G543" s="173" t="str">
        <f t="shared" si="30"/>
        <v>项</v>
      </c>
    </row>
    <row r="544" ht="36" customHeight="1" spans="1:7">
      <c r="A544" s="433" t="s">
        <v>1017</v>
      </c>
      <c r="B544" s="300" t="s">
        <v>1018</v>
      </c>
      <c r="C544" s="301">
        <v>75</v>
      </c>
      <c r="D544" s="301">
        <v>115</v>
      </c>
      <c r="E544" s="332">
        <f t="shared" si="31"/>
        <v>53.33</v>
      </c>
      <c r="F544" s="275" t="str">
        <f t="shared" si="29"/>
        <v>是</v>
      </c>
      <c r="G544" s="173" t="str">
        <f t="shared" si="30"/>
        <v>项</v>
      </c>
    </row>
    <row r="545" ht="36" customHeight="1" spans="1:7">
      <c r="A545" s="437" t="s">
        <v>1019</v>
      </c>
      <c r="B545" s="438" t="s">
        <v>524</v>
      </c>
      <c r="C545" s="439"/>
      <c r="D545" s="439"/>
      <c r="E545" s="332" t="str">
        <f t="shared" si="31"/>
        <v/>
      </c>
      <c r="F545" s="275" t="str">
        <f t="shared" si="29"/>
        <v>否</v>
      </c>
      <c r="G545" s="173" t="str">
        <f t="shared" si="30"/>
        <v>项</v>
      </c>
    </row>
    <row r="546" ht="36" customHeight="1" spans="1:7">
      <c r="A546" s="432" t="s">
        <v>82</v>
      </c>
      <c r="B546" s="295" t="s">
        <v>83</v>
      </c>
      <c r="C546" s="297">
        <f>C547+C566+C574+C576+C585+C589+C599+C607+C614+C622+C631+C636+C639+C642+C645+C648+C651+C655+C660+C668+C671</f>
        <v>57735</v>
      </c>
      <c r="D546" s="297">
        <f>D547+D566+D574+D576+D585+D589+D599+D607+D614+D622+D631+D636+D639+D642+D645+D648+D651+D655+D660+D668+D671</f>
        <v>51264</v>
      </c>
      <c r="E546" s="332">
        <f t="shared" si="31"/>
        <v>-11.21</v>
      </c>
      <c r="F546" s="275" t="str">
        <f t="shared" si="29"/>
        <v>是</v>
      </c>
      <c r="G546" s="173" t="str">
        <f t="shared" si="30"/>
        <v>类</v>
      </c>
    </row>
    <row r="547" ht="36" customHeight="1" spans="1:7">
      <c r="A547" s="432" t="s">
        <v>1020</v>
      </c>
      <c r="B547" s="295" t="s">
        <v>1021</v>
      </c>
      <c r="C547" s="297">
        <f>SUM(C548:C565)</f>
        <v>1525</v>
      </c>
      <c r="D547" s="297">
        <f>SUM(D548:D565)</f>
        <v>1516</v>
      </c>
      <c r="E547" s="332">
        <f t="shared" si="31"/>
        <v>-0.59</v>
      </c>
      <c r="F547" s="275" t="str">
        <f t="shared" si="29"/>
        <v>是</v>
      </c>
      <c r="G547" s="173" t="str">
        <f t="shared" si="30"/>
        <v>款</v>
      </c>
    </row>
    <row r="548" ht="36" customHeight="1" spans="1:7">
      <c r="A548" s="433" t="s">
        <v>1022</v>
      </c>
      <c r="B548" s="300" t="s">
        <v>139</v>
      </c>
      <c r="C548" s="301">
        <v>781</v>
      </c>
      <c r="D548" s="301">
        <v>777</v>
      </c>
      <c r="E548" s="332">
        <f t="shared" si="31"/>
        <v>-0.51</v>
      </c>
      <c r="F548" s="275" t="str">
        <f t="shared" si="29"/>
        <v>是</v>
      </c>
      <c r="G548" s="173" t="str">
        <f t="shared" si="30"/>
        <v>项</v>
      </c>
    </row>
    <row r="549" ht="36" customHeight="1" spans="1:7">
      <c r="A549" s="433" t="s">
        <v>1023</v>
      </c>
      <c r="B549" s="300" t="s">
        <v>141</v>
      </c>
      <c r="C549" s="301">
        <v>0</v>
      </c>
      <c r="D549" s="301">
        <v>35</v>
      </c>
      <c r="E549" s="332" t="str">
        <f t="shared" si="31"/>
        <v/>
      </c>
      <c r="F549" s="275" t="str">
        <f t="shared" si="29"/>
        <v>是</v>
      </c>
      <c r="G549" s="173" t="str">
        <f t="shared" si="30"/>
        <v>项</v>
      </c>
    </row>
    <row r="550" ht="36" customHeight="1" spans="1:7">
      <c r="A550" s="433" t="s">
        <v>1024</v>
      </c>
      <c r="B550" s="300" t="s">
        <v>143</v>
      </c>
      <c r="C550" s="301">
        <v>0</v>
      </c>
      <c r="D550" s="301"/>
      <c r="E550" s="332" t="str">
        <f t="shared" si="31"/>
        <v/>
      </c>
      <c r="F550" s="275" t="str">
        <f t="shared" si="29"/>
        <v>否</v>
      </c>
      <c r="G550" s="173" t="str">
        <f t="shared" si="30"/>
        <v>项</v>
      </c>
    </row>
    <row r="551" ht="36" customHeight="1" spans="1:7">
      <c r="A551" s="433" t="s">
        <v>1025</v>
      </c>
      <c r="B551" s="300" t="s">
        <v>1026</v>
      </c>
      <c r="C551" s="301">
        <v>0</v>
      </c>
      <c r="D551" s="301">
        <v>0</v>
      </c>
      <c r="E551" s="332" t="str">
        <f t="shared" si="31"/>
        <v/>
      </c>
      <c r="F551" s="275" t="str">
        <f t="shared" si="29"/>
        <v>否</v>
      </c>
      <c r="G551" s="173" t="str">
        <f t="shared" si="30"/>
        <v>项</v>
      </c>
    </row>
    <row r="552" ht="36" customHeight="1" spans="1:7">
      <c r="A552" s="433" t="s">
        <v>1027</v>
      </c>
      <c r="B552" s="300" t="s">
        <v>1028</v>
      </c>
      <c r="C552" s="301">
        <v>0</v>
      </c>
      <c r="D552" s="301">
        <v>0</v>
      </c>
      <c r="E552" s="332" t="str">
        <f t="shared" si="31"/>
        <v/>
      </c>
      <c r="F552" s="275" t="str">
        <f t="shared" si="29"/>
        <v>否</v>
      </c>
      <c r="G552" s="173" t="str">
        <f t="shared" si="30"/>
        <v>项</v>
      </c>
    </row>
    <row r="553" ht="36" customHeight="1" spans="1:7">
      <c r="A553" s="433" t="s">
        <v>1029</v>
      </c>
      <c r="B553" s="300" t="s">
        <v>1030</v>
      </c>
      <c r="C553" s="301">
        <v>1</v>
      </c>
      <c r="D553" s="301">
        <v>1</v>
      </c>
      <c r="E553" s="332">
        <f t="shared" si="31"/>
        <v>0</v>
      </c>
      <c r="F553" s="275" t="str">
        <f t="shared" si="29"/>
        <v>是</v>
      </c>
      <c r="G553" s="173" t="str">
        <f t="shared" si="30"/>
        <v>项</v>
      </c>
    </row>
    <row r="554" ht="36" customHeight="1" spans="1:7">
      <c r="A554" s="433" t="s">
        <v>1031</v>
      </c>
      <c r="B554" s="300" t="s">
        <v>1032</v>
      </c>
      <c r="C554" s="301">
        <v>0</v>
      </c>
      <c r="D554" s="301">
        <v>2</v>
      </c>
      <c r="E554" s="332" t="str">
        <f t="shared" si="31"/>
        <v/>
      </c>
      <c r="F554" s="275" t="str">
        <f t="shared" si="29"/>
        <v>是</v>
      </c>
      <c r="G554" s="173" t="str">
        <f t="shared" si="30"/>
        <v>项</v>
      </c>
    </row>
    <row r="555" ht="36" customHeight="1" spans="1:7">
      <c r="A555" s="433" t="s">
        <v>1033</v>
      </c>
      <c r="B555" s="300" t="s">
        <v>240</v>
      </c>
      <c r="C555" s="301">
        <v>10</v>
      </c>
      <c r="D555" s="301">
        <v>10</v>
      </c>
      <c r="E555" s="332">
        <f t="shared" si="31"/>
        <v>0</v>
      </c>
      <c r="F555" s="275" t="str">
        <f t="shared" si="29"/>
        <v>是</v>
      </c>
      <c r="G555" s="173" t="str">
        <f t="shared" si="30"/>
        <v>项</v>
      </c>
    </row>
    <row r="556" ht="36" customHeight="1" spans="1:7">
      <c r="A556" s="433" t="s">
        <v>1034</v>
      </c>
      <c r="B556" s="300" t="s">
        <v>1035</v>
      </c>
      <c r="C556" s="301">
        <v>0</v>
      </c>
      <c r="D556" s="301"/>
      <c r="E556" s="332" t="str">
        <f t="shared" si="31"/>
        <v/>
      </c>
      <c r="F556" s="275" t="str">
        <f t="shared" si="29"/>
        <v>否</v>
      </c>
      <c r="G556" s="173" t="str">
        <f t="shared" si="30"/>
        <v>项</v>
      </c>
    </row>
    <row r="557" ht="36" customHeight="1" spans="1:7">
      <c r="A557" s="433" t="s">
        <v>1036</v>
      </c>
      <c r="B557" s="300" t="s">
        <v>1037</v>
      </c>
      <c r="C557" s="301">
        <v>0</v>
      </c>
      <c r="D557" s="301"/>
      <c r="E557" s="332" t="str">
        <f t="shared" si="31"/>
        <v/>
      </c>
      <c r="F557" s="275" t="str">
        <f t="shared" si="29"/>
        <v>否</v>
      </c>
      <c r="G557" s="173" t="str">
        <f t="shared" si="30"/>
        <v>项</v>
      </c>
    </row>
    <row r="558" ht="36" customHeight="1" spans="1:7">
      <c r="A558" s="433" t="s">
        <v>1038</v>
      </c>
      <c r="B558" s="300" t="s">
        <v>1039</v>
      </c>
      <c r="C558" s="301">
        <v>0</v>
      </c>
      <c r="D558" s="301"/>
      <c r="E558" s="332" t="str">
        <f t="shared" si="31"/>
        <v/>
      </c>
      <c r="F558" s="275" t="str">
        <f t="shared" si="29"/>
        <v>否</v>
      </c>
      <c r="G558" s="173" t="str">
        <f t="shared" si="30"/>
        <v>项</v>
      </c>
    </row>
    <row r="559" ht="36" customHeight="1" spans="1:7">
      <c r="A559" s="433" t="s">
        <v>1040</v>
      </c>
      <c r="B559" s="300" t="s">
        <v>1041</v>
      </c>
      <c r="C559" s="301">
        <v>0</v>
      </c>
      <c r="D559" s="301">
        <v>0</v>
      </c>
      <c r="E559" s="332" t="str">
        <f t="shared" si="31"/>
        <v/>
      </c>
      <c r="F559" s="275" t="str">
        <f t="shared" si="29"/>
        <v>否</v>
      </c>
      <c r="G559" s="173" t="str">
        <f t="shared" si="30"/>
        <v>项</v>
      </c>
    </row>
    <row r="560" ht="36" customHeight="1" spans="1:7">
      <c r="A560" s="436">
        <v>2080113</v>
      </c>
      <c r="B560" s="444" t="s">
        <v>306</v>
      </c>
      <c r="C560" s="301">
        <v>0</v>
      </c>
      <c r="D560" s="301">
        <v>0</v>
      </c>
      <c r="E560" s="332" t="str">
        <f t="shared" si="31"/>
        <v/>
      </c>
      <c r="F560" s="275" t="str">
        <f t="shared" si="29"/>
        <v>否</v>
      </c>
      <c r="G560" s="173" t="str">
        <f t="shared" si="30"/>
        <v>项</v>
      </c>
    </row>
    <row r="561" ht="36" customHeight="1" spans="1:7">
      <c r="A561" s="436">
        <v>2080114</v>
      </c>
      <c r="B561" s="444" t="s">
        <v>308</v>
      </c>
      <c r="C561" s="301">
        <v>0</v>
      </c>
      <c r="D561" s="301">
        <v>0</v>
      </c>
      <c r="E561" s="332" t="str">
        <f t="shared" si="31"/>
        <v/>
      </c>
      <c r="F561" s="275" t="str">
        <f t="shared" si="29"/>
        <v>否</v>
      </c>
      <c r="G561" s="173" t="str">
        <f t="shared" si="30"/>
        <v>项</v>
      </c>
    </row>
    <row r="562" ht="36" customHeight="1" spans="1:7">
      <c r="A562" s="436">
        <v>2080115</v>
      </c>
      <c r="B562" s="444" t="s">
        <v>310</v>
      </c>
      <c r="C562" s="301">
        <v>0</v>
      </c>
      <c r="D562" s="301">
        <v>0</v>
      </c>
      <c r="E562" s="332" t="str">
        <f t="shared" si="31"/>
        <v/>
      </c>
      <c r="F562" s="275" t="str">
        <f t="shared" si="29"/>
        <v>否</v>
      </c>
      <c r="G562" s="173" t="str">
        <f t="shared" si="30"/>
        <v>项</v>
      </c>
    </row>
    <row r="563" ht="36" customHeight="1" spans="1:7">
      <c r="A563" s="436">
        <v>2080116</v>
      </c>
      <c r="B563" s="444" t="s">
        <v>312</v>
      </c>
      <c r="C563" s="301">
        <v>0</v>
      </c>
      <c r="D563" s="301"/>
      <c r="E563" s="332" t="str">
        <f t="shared" si="31"/>
        <v/>
      </c>
      <c r="F563" s="275" t="str">
        <f t="shared" si="29"/>
        <v>否</v>
      </c>
      <c r="G563" s="173" t="str">
        <f t="shared" si="30"/>
        <v>项</v>
      </c>
    </row>
    <row r="564" ht="36" customHeight="1" spans="1:7">
      <c r="A564" s="436">
        <v>2080150</v>
      </c>
      <c r="B564" s="444" t="s">
        <v>157</v>
      </c>
      <c r="C564" s="301">
        <v>467</v>
      </c>
      <c r="D564" s="301">
        <v>402</v>
      </c>
      <c r="E564" s="332">
        <f t="shared" si="31"/>
        <v>-13.92</v>
      </c>
      <c r="F564" s="275" t="str">
        <f t="shared" si="29"/>
        <v>是</v>
      </c>
      <c r="G564" s="173" t="str">
        <f t="shared" si="30"/>
        <v>项</v>
      </c>
    </row>
    <row r="565" ht="36" customHeight="1" spans="1:7">
      <c r="A565" s="433" t="s">
        <v>1042</v>
      </c>
      <c r="B565" s="300" t="s">
        <v>1043</v>
      </c>
      <c r="C565" s="301">
        <v>266</v>
      </c>
      <c r="D565" s="301">
        <v>289</v>
      </c>
      <c r="E565" s="332">
        <f t="shared" si="31"/>
        <v>8.65</v>
      </c>
      <c r="F565" s="275" t="str">
        <f t="shared" si="29"/>
        <v>是</v>
      </c>
      <c r="G565" s="173" t="str">
        <f t="shared" si="30"/>
        <v>项</v>
      </c>
    </row>
    <row r="566" ht="36" customHeight="1" spans="1:7">
      <c r="A566" s="432" t="s">
        <v>1044</v>
      </c>
      <c r="B566" s="295" t="s">
        <v>1045</v>
      </c>
      <c r="C566" s="297">
        <f>SUM(C567:C573)</f>
        <v>627</v>
      </c>
      <c r="D566" s="297">
        <f>SUM(D567:D573)</f>
        <v>346</v>
      </c>
      <c r="E566" s="332">
        <f t="shared" si="31"/>
        <v>-44.82</v>
      </c>
      <c r="F566" s="275" t="str">
        <f t="shared" si="29"/>
        <v>是</v>
      </c>
      <c r="G566" s="173" t="str">
        <f t="shared" si="30"/>
        <v>款</v>
      </c>
    </row>
    <row r="567" ht="36" customHeight="1" spans="1:7">
      <c r="A567" s="433" t="s">
        <v>1046</v>
      </c>
      <c r="B567" s="300" t="s">
        <v>139</v>
      </c>
      <c r="C567" s="301">
        <v>192</v>
      </c>
      <c r="D567" s="301">
        <v>176</v>
      </c>
      <c r="E567" s="332">
        <f t="shared" si="31"/>
        <v>-8.33</v>
      </c>
      <c r="F567" s="275" t="str">
        <f t="shared" si="29"/>
        <v>是</v>
      </c>
      <c r="G567" s="173" t="str">
        <f t="shared" si="30"/>
        <v>项</v>
      </c>
    </row>
    <row r="568" ht="36" customHeight="1" spans="1:7">
      <c r="A568" s="433" t="s">
        <v>1047</v>
      </c>
      <c r="B568" s="300" t="s">
        <v>141</v>
      </c>
      <c r="C568" s="301">
        <v>0</v>
      </c>
      <c r="D568" s="301">
        <v>0</v>
      </c>
      <c r="E568" s="332" t="str">
        <f t="shared" si="31"/>
        <v/>
      </c>
      <c r="F568" s="275" t="str">
        <f t="shared" si="29"/>
        <v>否</v>
      </c>
      <c r="G568" s="173" t="str">
        <f t="shared" si="30"/>
        <v>项</v>
      </c>
    </row>
    <row r="569" ht="36" customHeight="1" spans="1:7">
      <c r="A569" s="433" t="s">
        <v>1048</v>
      </c>
      <c r="B569" s="300" t="s">
        <v>143</v>
      </c>
      <c r="C569" s="301">
        <v>0</v>
      </c>
      <c r="D569" s="301"/>
      <c r="E569" s="332" t="str">
        <f t="shared" si="31"/>
        <v/>
      </c>
      <c r="F569" s="275" t="str">
        <f t="shared" si="29"/>
        <v>否</v>
      </c>
      <c r="G569" s="173" t="str">
        <f t="shared" si="30"/>
        <v>项</v>
      </c>
    </row>
    <row r="570" ht="36" customHeight="1" spans="1:7">
      <c r="A570" s="433" t="s">
        <v>1049</v>
      </c>
      <c r="B570" s="300" t="s">
        <v>1050</v>
      </c>
      <c r="C570" s="301">
        <v>0</v>
      </c>
      <c r="D570" s="301">
        <v>5</v>
      </c>
      <c r="E570" s="332" t="str">
        <f t="shared" si="31"/>
        <v/>
      </c>
      <c r="F570" s="275" t="str">
        <f t="shared" si="29"/>
        <v>是</v>
      </c>
      <c r="G570" s="173" t="str">
        <f t="shared" si="30"/>
        <v>项</v>
      </c>
    </row>
    <row r="571" ht="36" customHeight="1" spans="1:7">
      <c r="A571" s="433" t="s">
        <v>1051</v>
      </c>
      <c r="B571" s="300" t="s">
        <v>1052</v>
      </c>
      <c r="C571" s="301">
        <v>0</v>
      </c>
      <c r="D571" s="301">
        <v>1</v>
      </c>
      <c r="E571" s="332" t="str">
        <f t="shared" si="31"/>
        <v/>
      </c>
      <c r="F571" s="275" t="str">
        <f t="shared" si="29"/>
        <v>是</v>
      </c>
      <c r="G571" s="173" t="str">
        <f t="shared" si="30"/>
        <v>项</v>
      </c>
    </row>
    <row r="572" ht="36" customHeight="1" spans="1:7">
      <c r="A572" s="433" t="s">
        <v>1053</v>
      </c>
      <c r="B572" s="300" t="s">
        <v>1054</v>
      </c>
      <c r="C572" s="301">
        <v>400</v>
      </c>
      <c r="D572" s="301"/>
      <c r="E572" s="332">
        <f t="shared" si="31"/>
        <v>-100</v>
      </c>
      <c r="F572" s="275" t="str">
        <f t="shared" si="29"/>
        <v>是</v>
      </c>
      <c r="G572" s="173" t="str">
        <f t="shared" si="30"/>
        <v>项</v>
      </c>
    </row>
    <row r="573" ht="36" customHeight="1" spans="1:7">
      <c r="A573" s="433" t="s">
        <v>1055</v>
      </c>
      <c r="B573" s="300" t="s">
        <v>1056</v>
      </c>
      <c r="C573" s="301">
        <v>35</v>
      </c>
      <c r="D573" s="301">
        <v>164</v>
      </c>
      <c r="E573" s="332">
        <f t="shared" si="31"/>
        <v>368.57</v>
      </c>
      <c r="F573" s="275" t="str">
        <f t="shared" si="29"/>
        <v>是</v>
      </c>
      <c r="G573" s="173" t="str">
        <f t="shared" si="30"/>
        <v>项</v>
      </c>
    </row>
    <row r="574" ht="36" customHeight="1" spans="1:7">
      <c r="A574" s="432" t="s">
        <v>1057</v>
      </c>
      <c r="B574" s="295" t="s">
        <v>1058</v>
      </c>
      <c r="C574" s="297">
        <f>SUM(C575:C575)</f>
        <v>0</v>
      </c>
      <c r="D574" s="297">
        <f>SUM(D575:D575)</f>
        <v>0</v>
      </c>
      <c r="E574" s="332" t="str">
        <f t="shared" si="31"/>
        <v/>
      </c>
      <c r="F574" s="275" t="str">
        <f t="shared" si="29"/>
        <v>否</v>
      </c>
      <c r="G574" s="173" t="str">
        <f t="shared" si="30"/>
        <v>款</v>
      </c>
    </row>
    <row r="575" ht="36" customHeight="1" spans="1:7">
      <c r="A575" s="433" t="s">
        <v>1059</v>
      </c>
      <c r="B575" s="300" t="s">
        <v>1060</v>
      </c>
      <c r="C575" s="301">
        <v>0</v>
      </c>
      <c r="D575" s="301">
        <v>0</v>
      </c>
      <c r="E575" s="332" t="str">
        <f t="shared" si="31"/>
        <v/>
      </c>
      <c r="F575" s="275" t="str">
        <f t="shared" si="29"/>
        <v>否</v>
      </c>
      <c r="G575" s="173" t="str">
        <f t="shared" si="30"/>
        <v>项</v>
      </c>
    </row>
    <row r="576" ht="36" customHeight="1" spans="1:7">
      <c r="A576" s="432" t="s">
        <v>1061</v>
      </c>
      <c r="B576" s="295" t="s">
        <v>1062</v>
      </c>
      <c r="C576" s="297">
        <f>SUM(C577:C584)</f>
        <v>39498</v>
      </c>
      <c r="D576" s="297">
        <f>SUM(D577:D584)</f>
        <v>32459</v>
      </c>
      <c r="E576" s="332">
        <f t="shared" si="31"/>
        <v>-17.82</v>
      </c>
      <c r="F576" s="275" t="str">
        <f t="shared" si="29"/>
        <v>是</v>
      </c>
      <c r="G576" s="173" t="str">
        <f t="shared" si="30"/>
        <v>款</v>
      </c>
    </row>
    <row r="577" ht="36" customHeight="1" spans="1:7">
      <c r="A577" s="433" t="s">
        <v>1063</v>
      </c>
      <c r="B577" s="300" t="s">
        <v>1064</v>
      </c>
      <c r="C577" s="301">
        <v>1819</v>
      </c>
      <c r="D577" s="301">
        <v>1874</v>
      </c>
      <c r="E577" s="332">
        <f t="shared" si="31"/>
        <v>3.02</v>
      </c>
      <c r="F577" s="275" t="str">
        <f t="shared" si="29"/>
        <v>是</v>
      </c>
      <c r="G577" s="173" t="str">
        <f t="shared" si="30"/>
        <v>项</v>
      </c>
    </row>
    <row r="578" ht="36" customHeight="1" spans="1:7">
      <c r="A578" s="433" t="s">
        <v>1065</v>
      </c>
      <c r="B578" s="300" t="s">
        <v>1066</v>
      </c>
      <c r="C578" s="301">
        <v>4552</v>
      </c>
      <c r="D578" s="301">
        <v>4797</v>
      </c>
      <c r="E578" s="332">
        <f t="shared" si="31"/>
        <v>5.38</v>
      </c>
      <c r="F578" s="275" t="str">
        <f t="shared" si="29"/>
        <v>是</v>
      </c>
      <c r="G578" s="173" t="str">
        <f t="shared" si="30"/>
        <v>项</v>
      </c>
    </row>
    <row r="579" ht="36" customHeight="1" spans="1:7">
      <c r="A579" s="433" t="s">
        <v>1067</v>
      </c>
      <c r="B579" s="300" t="s">
        <v>1068</v>
      </c>
      <c r="C579" s="301">
        <v>0</v>
      </c>
      <c r="D579" s="301"/>
      <c r="E579" s="332" t="str">
        <f t="shared" si="31"/>
        <v/>
      </c>
      <c r="F579" s="275" t="str">
        <f t="shared" si="29"/>
        <v>否</v>
      </c>
      <c r="G579" s="173" t="str">
        <f t="shared" si="30"/>
        <v>项</v>
      </c>
    </row>
    <row r="580" ht="36" customHeight="1" spans="1:7">
      <c r="A580" s="433" t="s">
        <v>1069</v>
      </c>
      <c r="B580" s="300" t="s">
        <v>1070</v>
      </c>
      <c r="C580" s="301">
        <v>11459</v>
      </c>
      <c r="D580" s="301">
        <v>11095</v>
      </c>
      <c r="E580" s="332">
        <f t="shared" si="31"/>
        <v>-3.18</v>
      </c>
      <c r="F580" s="275" t="str">
        <f t="shared" si="29"/>
        <v>是</v>
      </c>
      <c r="G580" s="173" t="str">
        <f t="shared" si="30"/>
        <v>项</v>
      </c>
    </row>
    <row r="581" ht="36" customHeight="1" spans="1:7">
      <c r="A581" s="433" t="s">
        <v>1071</v>
      </c>
      <c r="B581" s="300" t="s">
        <v>1072</v>
      </c>
      <c r="C581" s="301">
        <v>6669</v>
      </c>
      <c r="D581" s="301">
        <v>1235</v>
      </c>
      <c r="E581" s="332">
        <f t="shared" si="31"/>
        <v>-81.48</v>
      </c>
      <c r="F581" s="275" t="str">
        <f t="shared" si="29"/>
        <v>是</v>
      </c>
      <c r="G581" s="173" t="str">
        <f t="shared" si="30"/>
        <v>项</v>
      </c>
    </row>
    <row r="582" ht="36" customHeight="1" spans="1:7">
      <c r="A582" s="433" t="s">
        <v>1073</v>
      </c>
      <c r="B582" s="300" t="s">
        <v>1074</v>
      </c>
      <c r="C582" s="301">
        <v>11740</v>
      </c>
      <c r="D582" s="301">
        <v>9730</v>
      </c>
      <c r="E582" s="332">
        <f t="shared" si="31"/>
        <v>-17.12</v>
      </c>
      <c r="F582" s="275" t="str">
        <f t="shared" si="29"/>
        <v>是</v>
      </c>
      <c r="G582" s="173" t="str">
        <f t="shared" si="30"/>
        <v>项</v>
      </c>
    </row>
    <row r="583" ht="36" customHeight="1" spans="1:7">
      <c r="A583" s="436">
        <v>2080508</v>
      </c>
      <c r="B583" s="444" t="s">
        <v>1075</v>
      </c>
      <c r="C583" s="301">
        <v>0</v>
      </c>
      <c r="D583" s="301">
        <v>0</v>
      </c>
      <c r="E583" s="332" t="str">
        <f t="shared" si="31"/>
        <v/>
      </c>
      <c r="F583" s="275" t="str">
        <f t="shared" si="29"/>
        <v>否</v>
      </c>
      <c r="G583" s="173" t="str">
        <f t="shared" si="30"/>
        <v>项</v>
      </c>
    </row>
    <row r="584" ht="36" customHeight="1" spans="1:7">
      <c r="A584" s="433" t="s">
        <v>1076</v>
      </c>
      <c r="B584" s="300" t="s">
        <v>1077</v>
      </c>
      <c r="C584" s="301">
        <v>3259</v>
      </c>
      <c r="D584" s="301">
        <v>3728</v>
      </c>
      <c r="E584" s="332">
        <f t="shared" si="31"/>
        <v>14.39</v>
      </c>
      <c r="F584" s="275" t="str">
        <f t="shared" si="29"/>
        <v>是</v>
      </c>
      <c r="G584" s="173" t="str">
        <f t="shared" si="30"/>
        <v>项</v>
      </c>
    </row>
    <row r="585" ht="36" customHeight="1" spans="1:7">
      <c r="A585" s="432" t="s">
        <v>1078</v>
      </c>
      <c r="B585" s="295" t="s">
        <v>1079</v>
      </c>
      <c r="C585" s="297">
        <f>SUM(C586:C588)</f>
        <v>0</v>
      </c>
      <c r="D585" s="297">
        <f>SUM(D586:D588)</f>
        <v>0</v>
      </c>
      <c r="E585" s="332" t="str">
        <f t="shared" si="31"/>
        <v/>
      </c>
      <c r="F585" s="275" t="str">
        <f t="shared" si="29"/>
        <v>否</v>
      </c>
      <c r="G585" s="173" t="str">
        <f t="shared" si="30"/>
        <v>款</v>
      </c>
    </row>
    <row r="586" ht="36" customHeight="1" spans="1:7">
      <c r="A586" s="433" t="s">
        <v>1080</v>
      </c>
      <c r="B586" s="300" t="s">
        <v>1081</v>
      </c>
      <c r="C586" s="301">
        <v>0</v>
      </c>
      <c r="D586" s="301">
        <v>0</v>
      </c>
      <c r="E586" s="332" t="str">
        <f t="shared" si="31"/>
        <v/>
      </c>
      <c r="F586" s="275" t="str">
        <f t="shared" ref="F586:F649" si="32">IF(LEN(A586)=3,"是",IF(B586&lt;&gt;"",IF(SUM(C586:D586)&lt;&gt;0,"是","否"),"是"))</f>
        <v>否</v>
      </c>
      <c r="G586" s="173" t="str">
        <f t="shared" ref="G586:G649" si="33">IF(LEN(A586)=3,"类",IF(LEN(A586)=5,"款","项"))</f>
        <v>项</v>
      </c>
    </row>
    <row r="587" ht="36" customHeight="1" spans="1:7">
      <c r="A587" s="433" t="s">
        <v>1082</v>
      </c>
      <c r="B587" s="300" t="s">
        <v>1083</v>
      </c>
      <c r="C587" s="301">
        <v>0</v>
      </c>
      <c r="D587" s="301">
        <v>0</v>
      </c>
      <c r="E587" s="332" t="str">
        <f t="shared" ref="E587:E650" si="34">IFERROR((D587/C587-1)*100,"")</f>
        <v/>
      </c>
      <c r="F587" s="275" t="str">
        <f t="shared" si="32"/>
        <v>否</v>
      </c>
      <c r="G587" s="173" t="str">
        <f t="shared" si="33"/>
        <v>项</v>
      </c>
    </row>
    <row r="588" ht="36" customHeight="1" spans="1:7">
      <c r="A588" s="433" t="s">
        <v>1084</v>
      </c>
      <c r="B588" s="300" t="s">
        <v>1085</v>
      </c>
      <c r="C588" s="301">
        <v>0</v>
      </c>
      <c r="D588" s="301">
        <v>0</v>
      </c>
      <c r="E588" s="332" t="str">
        <f t="shared" si="34"/>
        <v/>
      </c>
      <c r="F588" s="275" t="str">
        <f t="shared" si="32"/>
        <v>否</v>
      </c>
      <c r="G588" s="173" t="str">
        <f t="shared" si="33"/>
        <v>项</v>
      </c>
    </row>
    <row r="589" ht="36" customHeight="1" spans="1:7">
      <c r="A589" s="432" t="s">
        <v>1086</v>
      </c>
      <c r="B589" s="295" t="s">
        <v>1087</v>
      </c>
      <c r="C589" s="297">
        <f>SUM(C590:C598)</f>
        <v>594</v>
      </c>
      <c r="D589" s="297">
        <f>SUM(D590:D598)</f>
        <v>587</v>
      </c>
      <c r="E589" s="332">
        <f t="shared" si="34"/>
        <v>-1.18</v>
      </c>
      <c r="F589" s="275" t="str">
        <f t="shared" si="32"/>
        <v>是</v>
      </c>
      <c r="G589" s="173" t="str">
        <f t="shared" si="33"/>
        <v>款</v>
      </c>
    </row>
    <row r="590" ht="36" customHeight="1" spans="1:7">
      <c r="A590" s="433" t="s">
        <v>1088</v>
      </c>
      <c r="B590" s="300" t="s">
        <v>1089</v>
      </c>
      <c r="C590" s="301">
        <v>1</v>
      </c>
      <c r="D590" s="301">
        <v>1</v>
      </c>
      <c r="E590" s="332">
        <f t="shared" si="34"/>
        <v>0</v>
      </c>
      <c r="F590" s="275" t="str">
        <f t="shared" si="32"/>
        <v>是</v>
      </c>
      <c r="G590" s="173" t="str">
        <f t="shared" si="33"/>
        <v>项</v>
      </c>
    </row>
    <row r="591" ht="36" customHeight="1" spans="1:7">
      <c r="A591" s="433" t="s">
        <v>1090</v>
      </c>
      <c r="B591" s="300" t="s">
        <v>1091</v>
      </c>
      <c r="C591" s="301">
        <v>35</v>
      </c>
      <c r="D591" s="301">
        <v>32</v>
      </c>
      <c r="E591" s="332">
        <f t="shared" si="34"/>
        <v>-8.57</v>
      </c>
      <c r="F591" s="275" t="str">
        <f t="shared" si="32"/>
        <v>是</v>
      </c>
      <c r="G591" s="173" t="str">
        <f t="shared" si="33"/>
        <v>项</v>
      </c>
    </row>
    <row r="592" ht="36" customHeight="1" spans="1:7">
      <c r="A592" s="433" t="s">
        <v>1092</v>
      </c>
      <c r="B592" s="300" t="s">
        <v>1093</v>
      </c>
      <c r="C592" s="301">
        <v>0</v>
      </c>
      <c r="D592" s="301"/>
      <c r="E592" s="332" t="str">
        <f t="shared" si="34"/>
        <v/>
      </c>
      <c r="F592" s="275" t="str">
        <f t="shared" si="32"/>
        <v>否</v>
      </c>
      <c r="G592" s="173" t="str">
        <f t="shared" si="33"/>
        <v>项</v>
      </c>
    </row>
    <row r="593" ht="36" customHeight="1" spans="1:7">
      <c r="A593" s="433" t="s">
        <v>1094</v>
      </c>
      <c r="B593" s="300" t="s">
        <v>1095</v>
      </c>
      <c r="C593" s="301">
        <v>0</v>
      </c>
      <c r="D593" s="301">
        <v>22</v>
      </c>
      <c r="E593" s="332" t="str">
        <f t="shared" si="34"/>
        <v/>
      </c>
      <c r="F593" s="275" t="str">
        <f t="shared" si="32"/>
        <v>是</v>
      </c>
      <c r="G593" s="173" t="str">
        <f t="shared" si="33"/>
        <v>项</v>
      </c>
    </row>
    <row r="594" ht="36" customHeight="1" spans="1:7">
      <c r="A594" s="433" t="s">
        <v>1096</v>
      </c>
      <c r="B594" s="300" t="s">
        <v>1097</v>
      </c>
      <c r="C594" s="301">
        <v>0</v>
      </c>
      <c r="D594" s="301">
        <v>1</v>
      </c>
      <c r="E594" s="332" t="str">
        <f t="shared" si="34"/>
        <v/>
      </c>
      <c r="F594" s="275" t="str">
        <f t="shared" si="32"/>
        <v>是</v>
      </c>
      <c r="G594" s="173" t="str">
        <f t="shared" si="33"/>
        <v>项</v>
      </c>
    </row>
    <row r="595" ht="36" customHeight="1" spans="1:7">
      <c r="A595" s="433" t="s">
        <v>1098</v>
      </c>
      <c r="B595" s="300" t="s">
        <v>1099</v>
      </c>
      <c r="C595" s="301">
        <v>441</v>
      </c>
      <c r="D595" s="301">
        <v>312</v>
      </c>
      <c r="E595" s="332">
        <f t="shared" si="34"/>
        <v>-29.25</v>
      </c>
      <c r="F595" s="275" t="str">
        <f t="shared" si="32"/>
        <v>是</v>
      </c>
      <c r="G595" s="173" t="str">
        <f t="shared" si="33"/>
        <v>项</v>
      </c>
    </row>
    <row r="596" ht="36" customHeight="1" spans="1:7">
      <c r="A596" s="433" t="s">
        <v>1100</v>
      </c>
      <c r="B596" s="300" t="s">
        <v>1101</v>
      </c>
      <c r="C596" s="301">
        <v>0</v>
      </c>
      <c r="D596" s="301">
        <v>0</v>
      </c>
      <c r="E596" s="332" t="str">
        <f t="shared" si="34"/>
        <v/>
      </c>
      <c r="F596" s="275" t="str">
        <f t="shared" si="32"/>
        <v>否</v>
      </c>
      <c r="G596" s="173" t="str">
        <f t="shared" si="33"/>
        <v>项</v>
      </c>
    </row>
    <row r="597" ht="36" customHeight="1" spans="1:7">
      <c r="A597" s="433" t="s">
        <v>1102</v>
      </c>
      <c r="B597" s="300" t="s">
        <v>1103</v>
      </c>
      <c r="C597" s="301">
        <v>0</v>
      </c>
      <c r="D597" s="301">
        <v>0</v>
      </c>
      <c r="E597" s="332" t="str">
        <f t="shared" si="34"/>
        <v/>
      </c>
      <c r="F597" s="275" t="str">
        <f t="shared" si="32"/>
        <v>否</v>
      </c>
      <c r="G597" s="173" t="str">
        <f t="shared" si="33"/>
        <v>项</v>
      </c>
    </row>
    <row r="598" ht="36" customHeight="1" spans="1:7">
      <c r="A598" s="433" t="s">
        <v>1104</v>
      </c>
      <c r="B598" s="300" t="s">
        <v>1105</v>
      </c>
      <c r="C598" s="301">
        <v>117</v>
      </c>
      <c r="D598" s="301">
        <v>219</v>
      </c>
      <c r="E598" s="332">
        <f t="shared" si="34"/>
        <v>87.18</v>
      </c>
      <c r="F598" s="275" t="str">
        <f t="shared" si="32"/>
        <v>是</v>
      </c>
      <c r="G598" s="173" t="str">
        <f t="shared" si="33"/>
        <v>项</v>
      </c>
    </row>
    <row r="599" ht="36" customHeight="1" spans="1:7">
      <c r="A599" s="432" t="s">
        <v>1106</v>
      </c>
      <c r="B599" s="295" t="s">
        <v>1107</v>
      </c>
      <c r="C599" s="297">
        <f>SUM(C600:C606)</f>
        <v>6127</v>
      </c>
      <c r="D599" s="297">
        <f>SUM(D600:D606)</f>
        <v>5853</v>
      </c>
      <c r="E599" s="332">
        <f t="shared" si="34"/>
        <v>-4.47</v>
      </c>
      <c r="F599" s="275" t="str">
        <f t="shared" si="32"/>
        <v>是</v>
      </c>
      <c r="G599" s="173" t="str">
        <f t="shared" si="33"/>
        <v>款</v>
      </c>
    </row>
    <row r="600" ht="36" customHeight="1" spans="1:7">
      <c r="A600" s="433" t="s">
        <v>1108</v>
      </c>
      <c r="B600" s="300" t="s">
        <v>1109</v>
      </c>
      <c r="C600" s="301">
        <v>1377</v>
      </c>
      <c r="D600" s="301">
        <v>1431</v>
      </c>
      <c r="E600" s="332">
        <f t="shared" si="34"/>
        <v>3.92</v>
      </c>
      <c r="F600" s="275" t="str">
        <f t="shared" si="32"/>
        <v>是</v>
      </c>
      <c r="G600" s="173" t="str">
        <f t="shared" si="33"/>
        <v>项</v>
      </c>
    </row>
    <row r="601" ht="36" customHeight="1" spans="1:7">
      <c r="A601" s="433" t="s">
        <v>1110</v>
      </c>
      <c r="B601" s="300" t="s">
        <v>1111</v>
      </c>
      <c r="C601" s="301">
        <v>0</v>
      </c>
      <c r="D601" s="301"/>
      <c r="E601" s="332" t="str">
        <f t="shared" si="34"/>
        <v/>
      </c>
      <c r="F601" s="275" t="str">
        <f t="shared" si="32"/>
        <v>否</v>
      </c>
      <c r="G601" s="173" t="str">
        <f t="shared" si="33"/>
        <v>项</v>
      </c>
    </row>
    <row r="602" ht="36" customHeight="1" spans="1:7">
      <c r="A602" s="433" t="s">
        <v>1112</v>
      </c>
      <c r="B602" s="300" t="s">
        <v>1113</v>
      </c>
      <c r="C602" s="301">
        <v>0</v>
      </c>
      <c r="D602" s="301"/>
      <c r="E602" s="332" t="str">
        <f t="shared" si="34"/>
        <v/>
      </c>
      <c r="F602" s="275" t="str">
        <f t="shared" si="32"/>
        <v>否</v>
      </c>
      <c r="G602" s="173" t="str">
        <f t="shared" si="33"/>
        <v>项</v>
      </c>
    </row>
    <row r="603" s="358" customFormat="1" ht="36" customHeight="1" spans="1:7">
      <c r="A603" s="433" t="s">
        <v>1114</v>
      </c>
      <c r="B603" s="300" t="s">
        <v>1115</v>
      </c>
      <c r="C603" s="301">
        <v>0</v>
      </c>
      <c r="D603" s="301"/>
      <c r="E603" s="332" t="str">
        <f t="shared" si="34"/>
        <v/>
      </c>
      <c r="F603" s="275" t="str">
        <f t="shared" si="32"/>
        <v>否</v>
      </c>
      <c r="G603" s="173" t="str">
        <f t="shared" si="33"/>
        <v>项</v>
      </c>
    </row>
    <row r="604" ht="36" customHeight="1" spans="1:7">
      <c r="A604" s="433" t="s">
        <v>1116</v>
      </c>
      <c r="B604" s="300" t="s">
        <v>1117</v>
      </c>
      <c r="C604" s="301">
        <v>536</v>
      </c>
      <c r="D604" s="301">
        <v>468</v>
      </c>
      <c r="E604" s="332">
        <f t="shared" si="34"/>
        <v>-12.69</v>
      </c>
      <c r="F604" s="275" t="str">
        <f t="shared" si="32"/>
        <v>是</v>
      </c>
      <c r="G604" s="173" t="str">
        <f t="shared" si="33"/>
        <v>项</v>
      </c>
    </row>
    <row r="605" ht="36" customHeight="1" spans="1:7">
      <c r="A605" s="433" t="s">
        <v>1118</v>
      </c>
      <c r="B605" s="300" t="s">
        <v>1119</v>
      </c>
      <c r="C605" s="301">
        <v>3</v>
      </c>
      <c r="D605" s="301">
        <v>0</v>
      </c>
      <c r="E605" s="332">
        <f t="shared" si="34"/>
        <v>-100</v>
      </c>
      <c r="F605" s="275" t="str">
        <f t="shared" si="32"/>
        <v>是</v>
      </c>
      <c r="G605" s="173" t="str">
        <f t="shared" si="33"/>
        <v>项</v>
      </c>
    </row>
    <row r="606" ht="36" customHeight="1" spans="1:7">
      <c r="A606" s="433" t="s">
        <v>1120</v>
      </c>
      <c r="B606" s="300" t="s">
        <v>1121</v>
      </c>
      <c r="C606" s="301">
        <v>4211</v>
      </c>
      <c r="D606" s="301">
        <v>3954</v>
      </c>
      <c r="E606" s="332">
        <f t="shared" si="34"/>
        <v>-6.1</v>
      </c>
      <c r="F606" s="275" t="str">
        <f t="shared" si="32"/>
        <v>是</v>
      </c>
      <c r="G606" s="173" t="str">
        <f t="shared" si="33"/>
        <v>项</v>
      </c>
    </row>
    <row r="607" ht="36" customHeight="1" spans="1:7">
      <c r="A607" s="432" t="s">
        <v>1122</v>
      </c>
      <c r="B607" s="295" t="s">
        <v>1123</v>
      </c>
      <c r="C607" s="297">
        <f>SUM(C608:C613)</f>
        <v>1540</v>
      </c>
      <c r="D607" s="297">
        <f>SUM(D608:D613)</f>
        <v>1170</v>
      </c>
      <c r="E607" s="332">
        <f t="shared" si="34"/>
        <v>-24.03</v>
      </c>
      <c r="F607" s="275" t="str">
        <f t="shared" si="32"/>
        <v>是</v>
      </c>
      <c r="G607" s="173" t="str">
        <f t="shared" si="33"/>
        <v>款</v>
      </c>
    </row>
    <row r="608" s="358" customFormat="1" ht="36" customHeight="1" spans="1:7">
      <c r="A608" s="433" t="s">
        <v>1124</v>
      </c>
      <c r="B608" s="300" t="s">
        <v>1125</v>
      </c>
      <c r="C608" s="301">
        <v>920</v>
      </c>
      <c r="D608" s="301">
        <v>800</v>
      </c>
      <c r="E608" s="332">
        <f t="shared" si="34"/>
        <v>-13.04</v>
      </c>
      <c r="F608" s="275" t="str">
        <f t="shared" si="32"/>
        <v>是</v>
      </c>
      <c r="G608" s="173" t="str">
        <f t="shared" si="33"/>
        <v>项</v>
      </c>
    </row>
    <row r="609" ht="36" customHeight="1" spans="1:7">
      <c r="A609" s="433" t="s">
        <v>1126</v>
      </c>
      <c r="B609" s="300" t="s">
        <v>1127</v>
      </c>
      <c r="C609" s="301">
        <v>377</v>
      </c>
      <c r="D609" s="301">
        <v>5</v>
      </c>
      <c r="E609" s="332">
        <f t="shared" si="34"/>
        <v>-98.67</v>
      </c>
      <c r="F609" s="275" t="str">
        <f t="shared" si="32"/>
        <v>是</v>
      </c>
      <c r="G609" s="173" t="str">
        <f t="shared" si="33"/>
        <v>项</v>
      </c>
    </row>
    <row r="610" ht="36" customHeight="1" spans="1:7">
      <c r="A610" s="433" t="s">
        <v>1128</v>
      </c>
      <c r="B610" s="300" t="s">
        <v>1129</v>
      </c>
      <c r="C610" s="301">
        <v>14</v>
      </c>
      <c r="D610" s="301">
        <v>217</v>
      </c>
      <c r="E610" s="332">
        <f t="shared" si="34"/>
        <v>1450</v>
      </c>
      <c r="F610" s="275" t="str">
        <f t="shared" si="32"/>
        <v>是</v>
      </c>
      <c r="G610" s="173" t="str">
        <f t="shared" si="33"/>
        <v>项</v>
      </c>
    </row>
    <row r="611" ht="36" customHeight="1" spans="1:7">
      <c r="A611" s="433" t="s">
        <v>1130</v>
      </c>
      <c r="B611" s="300" t="s">
        <v>1131</v>
      </c>
      <c r="C611" s="301">
        <v>58</v>
      </c>
      <c r="D611" s="301">
        <v>12</v>
      </c>
      <c r="E611" s="332">
        <f t="shared" si="34"/>
        <v>-79.31</v>
      </c>
      <c r="F611" s="275" t="str">
        <f t="shared" si="32"/>
        <v>是</v>
      </c>
      <c r="G611" s="173" t="str">
        <f t="shared" si="33"/>
        <v>项</v>
      </c>
    </row>
    <row r="612" ht="36" customHeight="1" spans="1:7">
      <c r="A612" s="433" t="s">
        <v>1132</v>
      </c>
      <c r="B612" s="300" t="s">
        <v>1133</v>
      </c>
      <c r="C612" s="301">
        <v>140</v>
      </c>
      <c r="D612" s="301">
        <v>105</v>
      </c>
      <c r="E612" s="332">
        <f t="shared" si="34"/>
        <v>-25</v>
      </c>
      <c r="F612" s="275" t="str">
        <f t="shared" si="32"/>
        <v>是</v>
      </c>
      <c r="G612" s="173" t="str">
        <f t="shared" si="33"/>
        <v>项</v>
      </c>
    </row>
    <row r="613" ht="36" customHeight="1" spans="1:7">
      <c r="A613" s="433" t="s">
        <v>1134</v>
      </c>
      <c r="B613" s="300" t="s">
        <v>1135</v>
      </c>
      <c r="C613" s="301">
        <v>31</v>
      </c>
      <c r="D613" s="301">
        <v>31</v>
      </c>
      <c r="E613" s="332">
        <f t="shared" si="34"/>
        <v>0</v>
      </c>
      <c r="F613" s="275" t="str">
        <f t="shared" si="32"/>
        <v>是</v>
      </c>
      <c r="G613" s="173" t="str">
        <f t="shared" si="33"/>
        <v>项</v>
      </c>
    </row>
    <row r="614" ht="36" customHeight="1" spans="1:7">
      <c r="A614" s="432" t="s">
        <v>1136</v>
      </c>
      <c r="B614" s="295" t="s">
        <v>1137</v>
      </c>
      <c r="C614" s="297">
        <f>SUM(C615:C620)</f>
        <v>1571</v>
      </c>
      <c r="D614" s="297">
        <f>SUM(D615:D620)</f>
        <v>1360</v>
      </c>
      <c r="E614" s="332">
        <f t="shared" si="34"/>
        <v>-13.43</v>
      </c>
      <c r="F614" s="275" t="str">
        <f t="shared" si="32"/>
        <v>是</v>
      </c>
      <c r="G614" s="173" t="str">
        <f t="shared" si="33"/>
        <v>款</v>
      </c>
    </row>
    <row r="615" ht="36" customHeight="1" spans="1:7">
      <c r="A615" s="433" t="s">
        <v>1138</v>
      </c>
      <c r="B615" s="300" t="s">
        <v>1139</v>
      </c>
      <c r="C615" s="301">
        <v>79</v>
      </c>
      <c r="D615" s="301">
        <v>75</v>
      </c>
      <c r="E615" s="332">
        <f t="shared" si="34"/>
        <v>-5.06</v>
      </c>
      <c r="F615" s="275" t="str">
        <f t="shared" si="32"/>
        <v>是</v>
      </c>
      <c r="G615" s="173" t="str">
        <f t="shared" si="33"/>
        <v>项</v>
      </c>
    </row>
    <row r="616" ht="36" customHeight="1" spans="1:7">
      <c r="A616" s="433" t="s">
        <v>1140</v>
      </c>
      <c r="B616" s="300" t="s">
        <v>1141</v>
      </c>
      <c r="C616" s="301">
        <v>849</v>
      </c>
      <c r="D616" s="301">
        <v>703</v>
      </c>
      <c r="E616" s="332">
        <f t="shared" si="34"/>
        <v>-17.2</v>
      </c>
      <c r="F616" s="275" t="str">
        <f t="shared" si="32"/>
        <v>是</v>
      </c>
      <c r="G616" s="173" t="str">
        <f t="shared" si="33"/>
        <v>项</v>
      </c>
    </row>
    <row r="617" ht="36" customHeight="1" spans="1:7">
      <c r="A617" s="433" t="s">
        <v>1142</v>
      </c>
      <c r="B617" s="300" t="s">
        <v>1143</v>
      </c>
      <c r="C617" s="301">
        <v>0</v>
      </c>
      <c r="D617" s="301"/>
      <c r="E617" s="332" t="str">
        <f t="shared" si="34"/>
        <v/>
      </c>
      <c r="F617" s="275" t="str">
        <f t="shared" si="32"/>
        <v>否</v>
      </c>
      <c r="G617" s="173" t="str">
        <f t="shared" si="33"/>
        <v>项</v>
      </c>
    </row>
    <row r="618" ht="36" customHeight="1" spans="1:7">
      <c r="A618" s="433" t="s">
        <v>1144</v>
      </c>
      <c r="B618" s="300" t="s">
        <v>1145</v>
      </c>
      <c r="C618" s="301">
        <v>527</v>
      </c>
      <c r="D618" s="301">
        <v>528</v>
      </c>
      <c r="E618" s="332">
        <f t="shared" si="34"/>
        <v>0.19</v>
      </c>
      <c r="F618" s="275" t="str">
        <f t="shared" si="32"/>
        <v>是</v>
      </c>
      <c r="G618" s="173" t="str">
        <f t="shared" si="33"/>
        <v>项</v>
      </c>
    </row>
    <row r="619" ht="36" customHeight="1" spans="1:7">
      <c r="A619" s="433" t="s">
        <v>1146</v>
      </c>
      <c r="B619" s="300" t="s">
        <v>1147</v>
      </c>
      <c r="C619" s="301">
        <v>3</v>
      </c>
      <c r="D619" s="301">
        <v>3</v>
      </c>
      <c r="E619" s="332">
        <f t="shared" si="34"/>
        <v>0</v>
      </c>
      <c r="F619" s="275" t="str">
        <f t="shared" si="32"/>
        <v>是</v>
      </c>
      <c r="G619" s="173" t="str">
        <f t="shared" si="33"/>
        <v>项</v>
      </c>
    </row>
    <row r="620" ht="36" customHeight="1" spans="1:7">
      <c r="A620" s="433" t="s">
        <v>1148</v>
      </c>
      <c r="B620" s="300" t="s">
        <v>1149</v>
      </c>
      <c r="C620" s="301">
        <v>113</v>
      </c>
      <c r="D620" s="301">
        <v>51</v>
      </c>
      <c r="E620" s="332">
        <f t="shared" si="34"/>
        <v>-54.87</v>
      </c>
      <c r="F620" s="275" t="str">
        <f t="shared" si="32"/>
        <v>是</v>
      </c>
      <c r="G620" s="173" t="str">
        <f t="shared" si="33"/>
        <v>项</v>
      </c>
    </row>
    <row r="621" ht="36" customHeight="1" spans="1:7">
      <c r="A621" s="433" t="s">
        <v>1150</v>
      </c>
      <c r="B621" s="300" t="s">
        <v>1151</v>
      </c>
      <c r="C621" s="301">
        <v>0</v>
      </c>
      <c r="D621" s="301">
        <v>0</v>
      </c>
      <c r="E621" s="332" t="str">
        <f t="shared" si="34"/>
        <v/>
      </c>
      <c r="F621" s="275" t="str">
        <f t="shared" si="32"/>
        <v>否</v>
      </c>
      <c r="G621" s="173" t="str">
        <f t="shared" si="33"/>
        <v>项</v>
      </c>
    </row>
    <row r="622" ht="36" customHeight="1" spans="1:7">
      <c r="A622" s="432" t="s">
        <v>1152</v>
      </c>
      <c r="B622" s="295" t="s">
        <v>1153</v>
      </c>
      <c r="C622" s="297">
        <f>SUM(C623:C630)</f>
        <v>828</v>
      </c>
      <c r="D622" s="297">
        <f>SUM(D623:D630)</f>
        <v>773</v>
      </c>
      <c r="E622" s="332">
        <f t="shared" si="34"/>
        <v>-6.64</v>
      </c>
      <c r="F622" s="275" t="str">
        <f t="shared" si="32"/>
        <v>是</v>
      </c>
      <c r="G622" s="173" t="str">
        <f t="shared" si="33"/>
        <v>款</v>
      </c>
    </row>
    <row r="623" ht="36" customHeight="1" spans="1:7">
      <c r="A623" s="433" t="s">
        <v>1154</v>
      </c>
      <c r="B623" s="300" t="s">
        <v>139</v>
      </c>
      <c r="C623" s="301">
        <v>135</v>
      </c>
      <c r="D623" s="301">
        <v>115</v>
      </c>
      <c r="E623" s="332">
        <f t="shared" si="34"/>
        <v>-14.81</v>
      </c>
      <c r="F623" s="275" t="str">
        <f t="shared" si="32"/>
        <v>是</v>
      </c>
      <c r="G623" s="173" t="str">
        <f t="shared" si="33"/>
        <v>项</v>
      </c>
    </row>
    <row r="624" ht="36" customHeight="1" spans="1:7">
      <c r="A624" s="433" t="s">
        <v>1155</v>
      </c>
      <c r="B624" s="300" t="s">
        <v>141</v>
      </c>
      <c r="C624" s="301">
        <v>0</v>
      </c>
      <c r="D624" s="301">
        <v>0</v>
      </c>
      <c r="E624" s="332" t="str">
        <f t="shared" si="34"/>
        <v/>
      </c>
      <c r="F624" s="275" t="str">
        <f t="shared" si="32"/>
        <v>否</v>
      </c>
      <c r="G624" s="173" t="str">
        <f t="shared" si="33"/>
        <v>项</v>
      </c>
    </row>
    <row r="625" ht="36" customHeight="1" spans="1:7">
      <c r="A625" s="433" t="s">
        <v>1156</v>
      </c>
      <c r="B625" s="300" t="s">
        <v>143</v>
      </c>
      <c r="C625" s="301">
        <v>0</v>
      </c>
      <c r="D625" s="301"/>
      <c r="E625" s="332" t="str">
        <f t="shared" si="34"/>
        <v/>
      </c>
      <c r="F625" s="275" t="str">
        <f t="shared" si="32"/>
        <v>否</v>
      </c>
      <c r="G625" s="173" t="str">
        <f t="shared" si="33"/>
        <v>项</v>
      </c>
    </row>
    <row r="626" ht="36" customHeight="1" spans="1:7">
      <c r="A626" s="433" t="s">
        <v>1157</v>
      </c>
      <c r="B626" s="300" t="s">
        <v>1158</v>
      </c>
      <c r="C626" s="301">
        <v>16</v>
      </c>
      <c r="D626" s="301">
        <v>62</v>
      </c>
      <c r="E626" s="332">
        <f t="shared" si="34"/>
        <v>287.5</v>
      </c>
      <c r="F626" s="275" t="str">
        <f t="shared" si="32"/>
        <v>是</v>
      </c>
      <c r="G626" s="173" t="str">
        <f t="shared" si="33"/>
        <v>项</v>
      </c>
    </row>
    <row r="627" ht="36" customHeight="1" spans="1:7">
      <c r="A627" s="433" t="s">
        <v>1159</v>
      </c>
      <c r="B627" s="300" t="s">
        <v>1160</v>
      </c>
      <c r="C627" s="301">
        <v>74</v>
      </c>
      <c r="D627" s="301">
        <v>8</v>
      </c>
      <c r="E627" s="332">
        <f t="shared" si="34"/>
        <v>-89.19</v>
      </c>
      <c r="F627" s="275" t="str">
        <f t="shared" si="32"/>
        <v>是</v>
      </c>
      <c r="G627" s="173" t="str">
        <f t="shared" si="33"/>
        <v>项</v>
      </c>
    </row>
    <row r="628" ht="36" customHeight="1" spans="1:7">
      <c r="A628" s="433" t="s">
        <v>1161</v>
      </c>
      <c r="B628" s="300" t="s">
        <v>1162</v>
      </c>
      <c r="C628" s="301">
        <v>0</v>
      </c>
      <c r="D628" s="301"/>
      <c r="E628" s="332" t="str">
        <f t="shared" si="34"/>
        <v/>
      </c>
      <c r="F628" s="275" t="str">
        <f t="shared" si="32"/>
        <v>否</v>
      </c>
      <c r="G628" s="173" t="str">
        <f t="shared" si="33"/>
        <v>项</v>
      </c>
    </row>
    <row r="629" ht="36" customHeight="1" spans="1:7">
      <c r="A629" s="433" t="s">
        <v>1163</v>
      </c>
      <c r="B629" s="300" t="s">
        <v>1164</v>
      </c>
      <c r="C629" s="301">
        <v>375</v>
      </c>
      <c r="D629" s="301">
        <v>398</v>
      </c>
      <c r="E629" s="332">
        <f t="shared" si="34"/>
        <v>6.13</v>
      </c>
      <c r="F629" s="275" t="str">
        <f t="shared" si="32"/>
        <v>是</v>
      </c>
      <c r="G629" s="173" t="str">
        <f t="shared" si="33"/>
        <v>项</v>
      </c>
    </row>
    <row r="630" ht="36" customHeight="1" spans="1:7">
      <c r="A630" s="433" t="s">
        <v>1165</v>
      </c>
      <c r="B630" s="300" t="s">
        <v>1166</v>
      </c>
      <c r="C630" s="301">
        <v>228</v>
      </c>
      <c r="D630" s="301">
        <v>190</v>
      </c>
      <c r="E630" s="332">
        <f t="shared" si="34"/>
        <v>-16.67</v>
      </c>
      <c r="F630" s="275" t="str">
        <f t="shared" si="32"/>
        <v>是</v>
      </c>
      <c r="G630" s="173" t="str">
        <f t="shared" si="33"/>
        <v>项</v>
      </c>
    </row>
    <row r="631" ht="36" customHeight="1" spans="1:7">
      <c r="A631" s="432" t="s">
        <v>1167</v>
      </c>
      <c r="B631" s="295" t="s">
        <v>1168</v>
      </c>
      <c r="C631" s="297">
        <f>SUM(C632:C635)</f>
        <v>58</v>
      </c>
      <c r="D631" s="297">
        <f>SUM(D632:D635)</f>
        <v>92</v>
      </c>
      <c r="E631" s="332">
        <f t="shared" si="34"/>
        <v>58.62</v>
      </c>
      <c r="F631" s="275" t="str">
        <f t="shared" si="32"/>
        <v>是</v>
      </c>
      <c r="G631" s="173" t="str">
        <f t="shared" si="33"/>
        <v>款</v>
      </c>
    </row>
    <row r="632" ht="36" customHeight="1" spans="1:7">
      <c r="A632" s="433" t="s">
        <v>1169</v>
      </c>
      <c r="B632" s="300" t="s">
        <v>139</v>
      </c>
      <c r="C632" s="301">
        <v>53</v>
      </c>
      <c r="D632" s="301">
        <v>87</v>
      </c>
      <c r="E632" s="332">
        <f t="shared" si="34"/>
        <v>64.15</v>
      </c>
      <c r="F632" s="275" t="str">
        <f t="shared" si="32"/>
        <v>是</v>
      </c>
      <c r="G632" s="173" t="str">
        <f t="shared" si="33"/>
        <v>项</v>
      </c>
    </row>
    <row r="633" ht="36" customHeight="1" spans="1:7">
      <c r="A633" s="433" t="s">
        <v>1170</v>
      </c>
      <c r="B633" s="300" t="s">
        <v>141</v>
      </c>
      <c r="C633" s="301">
        <v>0</v>
      </c>
      <c r="D633" s="301">
        <v>0</v>
      </c>
      <c r="E633" s="332" t="str">
        <f t="shared" si="34"/>
        <v/>
      </c>
      <c r="F633" s="275" t="str">
        <f t="shared" si="32"/>
        <v>否</v>
      </c>
      <c r="G633" s="173" t="str">
        <f t="shared" si="33"/>
        <v>项</v>
      </c>
    </row>
    <row r="634" ht="36" customHeight="1" spans="1:7">
      <c r="A634" s="433" t="s">
        <v>1171</v>
      </c>
      <c r="B634" s="300" t="s">
        <v>143</v>
      </c>
      <c r="C634" s="301">
        <v>0</v>
      </c>
      <c r="D634" s="301">
        <v>0</v>
      </c>
      <c r="E634" s="332" t="str">
        <f t="shared" si="34"/>
        <v/>
      </c>
      <c r="F634" s="275" t="str">
        <f t="shared" si="32"/>
        <v>否</v>
      </c>
      <c r="G634" s="173" t="str">
        <f t="shared" si="33"/>
        <v>项</v>
      </c>
    </row>
    <row r="635" ht="36" customHeight="1" spans="1:7">
      <c r="A635" s="433" t="s">
        <v>1172</v>
      </c>
      <c r="B635" s="300" t="s">
        <v>1173</v>
      </c>
      <c r="C635" s="301">
        <v>5</v>
      </c>
      <c r="D635" s="301">
        <v>5</v>
      </c>
      <c r="E635" s="332">
        <f t="shared" si="34"/>
        <v>0</v>
      </c>
      <c r="F635" s="275" t="str">
        <f t="shared" si="32"/>
        <v>是</v>
      </c>
      <c r="G635" s="173" t="str">
        <f t="shared" si="33"/>
        <v>项</v>
      </c>
    </row>
    <row r="636" ht="36" customHeight="1" spans="1:7">
      <c r="A636" s="432" t="s">
        <v>1174</v>
      </c>
      <c r="B636" s="295" t="s">
        <v>1175</v>
      </c>
      <c r="C636" s="297">
        <f>SUM(C637:C638)</f>
        <v>1417</v>
      </c>
      <c r="D636" s="297">
        <f>SUM(D637:D638)</f>
        <v>1505</v>
      </c>
      <c r="E636" s="332">
        <f t="shared" si="34"/>
        <v>6.21</v>
      </c>
      <c r="F636" s="275" t="str">
        <f t="shared" si="32"/>
        <v>是</v>
      </c>
      <c r="G636" s="173" t="str">
        <f t="shared" si="33"/>
        <v>款</v>
      </c>
    </row>
    <row r="637" ht="36" customHeight="1" spans="1:7">
      <c r="A637" s="433" t="s">
        <v>1176</v>
      </c>
      <c r="B637" s="300" t="s">
        <v>1177</v>
      </c>
      <c r="C637" s="301">
        <v>315</v>
      </c>
      <c r="D637" s="301">
        <v>195</v>
      </c>
      <c r="E637" s="332">
        <f t="shared" si="34"/>
        <v>-38.1</v>
      </c>
      <c r="F637" s="275" t="str">
        <f t="shared" si="32"/>
        <v>是</v>
      </c>
      <c r="G637" s="173" t="str">
        <f t="shared" si="33"/>
        <v>项</v>
      </c>
    </row>
    <row r="638" ht="36" customHeight="1" spans="1:7">
      <c r="A638" s="433" t="s">
        <v>1178</v>
      </c>
      <c r="B638" s="300" t="s">
        <v>1179</v>
      </c>
      <c r="C638" s="301">
        <v>1102</v>
      </c>
      <c r="D638" s="301">
        <v>1310</v>
      </c>
      <c r="E638" s="332">
        <f t="shared" si="34"/>
        <v>18.87</v>
      </c>
      <c r="F638" s="275" t="str">
        <f t="shared" si="32"/>
        <v>是</v>
      </c>
      <c r="G638" s="173" t="str">
        <f t="shared" si="33"/>
        <v>项</v>
      </c>
    </row>
    <row r="639" ht="36" customHeight="1" spans="1:7">
      <c r="A639" s="432" t="s">
        <v>1180</v>
      </c>
      <c r="B639" s="295" t="s">
        <v>1181</v>
      </c>
      <c r="C639" s="297">
        <f>SUM(C640:C641)</f>
        <v>123</v>
      </c>
      <c r="D639" s="297">
        <f>SUM(D640:D641)</f>
        <v>75</v>
      </c>
      <c r="E639" s="332">
        <f t="shared" si="34"/>
        <v>-39.02</v>
      </c>
      <c r="F639" s="275" t="str">
        <f t="shared" si="32"/>
        <v>是</v>
      </c>
      <c r="G639" s="173" t="str">
        <f t="shared" si="33"/>
        <v>款</v>
      </c>
    </row>
    <row r="640" ht="36" customHeight="1" spans="1:7">
      <c r="A640" s="433" t="s">
        <v>1182</v>
      </c>
      <c r="B640" s="300" t="s">
        <v>1183</v>
      </c>
      <c r="C640" s="301">
        <v>93</v>
      </c>
      <c r="D640" s="301">
        <v>74</v>
      </c>
      <c r="E640" s="332">
        <f t="shared" si="34"/>
        <v>-20.43</v>
      </c>
      <c r="F640" s="275" t="str">
        <f t="shared" si="32"/>
        <v>是</v>
      </c>
      <c r="G640" s="173" t="str">
        <f t="shared" si="33"/>
        <v>项</v>
      </c>
    </row>
    <row r="641" ht="36" customHeight="1" spans="1:7">
      <c r="A641" s="433" t="s">
        <v>1184</v>
      </c>
      <c r="B641" s="300" t="s">
        <v>1185</v>
      </c>
      <c r="C641" s="301">
        <v>30</v>
      </c>
      <c r="D641" s="301">
        <v>1</v>
      </c>
      <c r="E641" s="332">
        <f t="shared" si="34"/>
        <v>-96.67</v>
      </c>
      <c r="F641" s="275" t="str">
        <f t="shared" si="32"/>
        <v>是</v>
      </c>
      <c r="G641" s="173" t="str">
        <f t="shared" si="33"/>
        <v>项</v>
      </c>
    </row>
    <row r="642" ht="36" customHeight="1" spans="1:7">
      <c r="A642" s="432" t="s">
        <v>1186</v>
      </c>
      <c r="B642" s="295" t="s">
        <v>1187</v>
      </c>
      <c r="C642" s="297">
        <f>SUM(C643:C644)</f>
        <v>452</v>
      </c>
      <c r="D642" s="297">
        <f>SUM(D643:D644)</f>
        <v>398</v>
      </c>
      <c r="E642" s="332">
        <f t="shared" si="34"/>
        <v>-11.95</v>
      </c>
      <c r="F642" s="275" t="str">
        <f t="shared" si="32"/>
        <v>是</v>
      </c>
      <c r="G642" s="173" t="str">
        <f t="shared" si="33"/>
        <v>款</v>
      </c>
    </row>
    <row r="643" ht="36" customHeight="1" spans="1:7">
      <c r="A643" s="433" t="s">
        <v>1188</v>
      </c>
      <c r="B643" s="300" t="s">
        <v>1189</v>
      </c>
      <c r="C643" s="301">
        <v>344</v>
      </c>
      <c r="D643" s="301">
        <v>16</v>
      </c>
      <c r="E643" s="332">
        <f t="shared" si="34"/>
        <v>-95.35</v>
      </c>
      <c r="F643" s="275" t="str">
        <f t="shared" si="32"/>
        <v>是</v>
      </c>
      <c r="G643" s="173" t="str">
        <f t="shared" si="33"/>
        <v>项</v>
      </c>
    </row>
    <row r="644" ht="36" customHeight="1" spans="1:7">
      <c r="A644" s="433" t="s">
        <v>1190</v>
      </c>
      <c r="B644" s="300" t="s">
        <v>1191</v>
      </c>
      <c r="C644" s="301">
        <v>108</v>
      </c>
      <c r="D644" s="301">
        <v>382</v>
      </c>
      <c r="E644" s="332">
        <f t="shared" si="34"/>
        <v>253.7</v>
      </c>
      <c r="F644" s="275" t="str">
        <f t="shared" si="32"/>
        <v>是</v>
      </c>
      <c r="G644" s="173" t="str">
        <f t="shared" si="33"/>
        <v>项</v>
      </c>
    </row>
    <row r="645" ht="36" customHeight="1" spans="1:7">
      <c r="A645" s="432" t="s">
        <v>1192</v>
      </c>
      <c r="B645" s="295" t="s">
        <v>1193</v>
      </c>
      <c r="C645" s="297">
        <f>SUM(C646:C647)</f>
        <v>0</v>
      </c>
      <c r="D645" s="297">
        <f>SUM(D646:D647)</f>
        <v>0</v>
      </c>
      <c r="E645" s="332" t="str">
        <f t="shared" si="34"/>
        <v/>
      </c>
      <c r="F645" s="275" t="str">
        <f t="shared" si="32"/>
        <v>否</v>
      </c>
      <c r="G645" s="173" t="str">
        <f t="shared" si="33"/>
        <v>款</v>
      </c>
    </row>
    <row r="646" ht="36" customHeight="1" spans="1:7">
      <c r="A646" s="433" t="s">
        <v>1194</v>
      </c>
      <c r="B646" s="300" t="s">
        <v>1195</v>
      </c>
      <c r="C646" s="301">
        <v>0</v>
      </c>
      <c r="D646" s="301">
        <v>0</v>
      </c>
      <c r="E646" s="332" t="str">
        <f t="shared" si="34"/>
        <v/>
      </c>
      <c r="F646" s="275" t="str">
        <f t="shared" si="32"/>
        <v>否</v>
      </c>
      <c r="G646" s="173" t="str">
        <f t="shared" si="33"/>
        <v>项</v>
      </c>
    </row>
    <row r="647" ht="36" customHeight="1" spans="1:7">
      <c r="A647" s="433" t="s">
        <v>1196</v>
      </c>
      <c r="B647" s="300" t="s">
        <v>1197</v>
      </c>
      <c r="C647" s="301">
        <v>0</v>
      </c>
      <c r="D647" s="301">
        <v>0</v>
      </c>
      <c r="E647" s="332" t="str">
        <f t="shared" si="34"/>
        <v/>
      </c>
      <c r="F647" s="275" t="str">
        <f t="shared" si="32"/>
        <v>否</v>
      </c>
      <c r="G647" s="173" t="str">
        <f t="shared" si="33"/>
        <v>项</v>
      </c>
    </row>
    <row r="648" ht="36" customHeight="1" spans="1:7">
      <c r="A648" s="432" t="s">
        <v>1198</v>
      </c>
      <c r="B648" s="295" t="s">
        <v>1199</v>
      </c>
      <c r="C648" s="297">
        <f>SUM(C649:C650)</f>
        <v>54</v>
      </c>
      <c r="D648" s="297">
        <f>SUM(D649:D650)</f>
        <v>53</v>
      </c>
      <c r="E648" s="332">
        <f t="shared" si="34"/>
        <v>-1.85</v>
      </c>
      <c r="F648" s="275" t="str">
        <f t="shared" si="32"/>
        <v>是</v>
      </c>
      <c r="G648" s="173" t="str">
        <f t="shared" si="33"/>
        <v>款</v>
      </c>
    </row>
    <row r="649" ht="36" customHeight="1" spans="1:7">
      <c r="A649" s="433" t="s">
        <v>1200</v>
      </c>
      <c r="B649" s="300" t="s">
        <v>1201</v>
      </c>
      <c r="C649" s="301">
        <v>18</v>
      </c>
      <c r="D649" s="301">
        <v>19</v>
      </c>
      <c r="E649" s="332">
        <f t="shared" si="34"/>
        <v>5.56</v>
      </c>
      <c r="F649" s="275" t="str">
        <f t="shared" si="32"/>
        <v>是</v>
      </c>
      <c r="G649" s="173" t="str">
        <f t="shared" si="33"/>
        <v>项</v>
      </c>
    </row>
    <row r="650" ht="36" customHeight="1" spans="1:7">
      <c r="A650" s="433" t="s">
        <v>1202</v>
      </c>
      <c r="B650" s="300" t="s">
        <v>1203</v>
      </c>
      <c r="C650" s="301">
        <v>36</v>
      </c>
      <c r="D650" s="301">
        <v>34</v>
      </c>
      <c r="E650" s="332">
        <f t="shared" si="34"/>
        <v>-5.56</v>
      </c>
      <c r="F650" s="275" t="str">
        <f t="shared" ref="F650:F713" si="35">IF(LEN(A650)=3,"是",IF(B650&lt;&gt;"",IF(SUM(C650:D650)&lt;&gt;0,"是","否"),"是"))</f>
        <v>是</v>
      </c>
      <c r="G650" s="173" t="str">
        <f t="shared" ref="G650:G713" si="36">IF(LEN(A650)=3,"类",IF(LEN(A650)=5,"款","项"))</f>
        <v>项</v>
      </c>
    </row>
    <row r="651" ht="36" customHeight="1" spans="1:7">
      <c r="A651" s="432" t="s">
        <v>1204</v>
      </c>
      <c r="B651" s="295" t="s">
        <v>1205</v>
      </c>
      <c r="C651" s="297">
        <f>SUM(C652:C654)</f>
        <v>1076</v>
      </c>
      <c r="D651" s="297">
        <f>SUM(D652:D654)</f>
        <v>978</v>
      </c>
      <c r="E651" s="332">
        <f t="shared" ref="E651:E714" si="37">IFERROR((D651/C651-1)*100,"")</f>
        <v>-9.11</v>
      </c>
      <c r="F651" s="275" t="str">
        <f t="shared" si="35"/>
        <v>是</v>
      </c>
      <c r="G651" s="173" t="str">
        <f t="shared" si="36"/>
        <v>款</v>
      </c>
    </row>
    <row r="652" ht="36" customHeight="1" spans="1:7">
      <c r="A652" s="433" t="s">
        <v>1206</v>
      </c>
      <c r="B652" s="300" t="s">
        <v>1207</v>
      </c>
      <c r="C652" s="301"/>
      <c r="D652" s="301"/>
      <c r="E652" s="332" t="str">
        <f t="shared" si="37"/>
        <v/>
      </c>
      <c r="F652" s="275" t="str">
        <f t="shared" si="35"/>
        <v>否</v>
      </c>
      <c r="G652" s="173" t="str">
        <f t="shared" si="36"/>
        <v>项</v>
      </c>
    </row>
    <row r="653" ht="36" customHeight="1" spans="1:7">
      <c r="A653" s="433" t="s">
        <v>1208</v>
      </c>
      <c r="B653" s="300" t="s">
        <v>1209</v>
      </c>
      <c r="C653" s="301">
        <v>1076</v>
      </c>
      <c r="D653" s="301">
        <v>978</v>
      </c>
      <c r="E653" s="332">
        <f t="shared" si="37"/>
        <v>-9.11</v>
      </c>
      <c r="F653" s="275" t="str">
        <f t="shared" si="35"/>
        <v>是</v>
      </c>
      <c r="G653" s="173" t="str">
        <f t="shared" si="36"/>
        <v>项</v>
      </c>
    </row>
    <row r="654" ht="36" customHeight="1" spans="1:7">
      <c r="A654" s="433" t="s">
        <v>1210</v>
      </c>
      <c r="B654" s="300" t="s">
        <v>1211</v>
      </c>
      <c r="C654" s="301">
        <v>0</v>
      </c>
      <c r="D654" s="301">
        <v>0</v>
      </c>
      <c r="E654" s="332" t="str">
        <f t="shared" si="37"/>
        <v/>
      </c>
      <c r="F654" s="275" t="str">
        <f t="shared" si="35"/>
        <v>否</v>
      </c>
      <c r="G654" s="173" t="str">
        <f t="shared" si="36"/>
        <v>项</v>
      </c>
    </row>
    <row r="655" ht="36" customHeight="1" spans="1:7">
      <c r="A655" s="432" t="s">
        <v>1212</v>
      </c>
      <c r="B655" s="295" t="s">
        <v>1213</v>
      </c>
      <c r="C655" s="297">
        <f>SUM(C656:C659)</f>
        <v>85</v>
      </c>
      <c r="D655" s="297">
        <f>SUM(D656:D659)</f>
        <v>2000</v>
      </c>
      <c r="E655" s="332">
        <f t="shared" si="37"/>
        <v>2252.94</v>
      </c>
      <c r="F655" s="275" t="str">
        <f t="shared" si="35"/>
        <v>是</v>
      </c>
      <c r="G655" s="173" t="str">
        <f t="shared" si="36"/>
        <v>款</v>
      </c>
    </row>
    <row r="656" ht="36" customHeight="1" spans="1:7">
      <c r="A656" s="433" t="s">
        <v>1214</v>
      </c>
      <c r="B656" s="300" t="s">
        <v>1215</v>
      </c>
      <c r="C656" s="301">
        <v>0</v>
      </c>
      <c r="D656" s="301">
        <v>0</v>
      </c>
      <c r="E656" s="332" t="str">
        <f t="shared" si="37"/>
        <v/>
      </c>
      <c r="F656" s="275" t="str">
        <f t="shared" si="35"/>
        <v>否</v>
      </c>
      <c r="G656" s="173" t="str">
        <f t="shared" si="36"/>
        <v>项</v>
      </c>
    </row>
    <row r="657" ht="36" customHeight="1" spans="1:7">
      <c r="A657" s="433" t="s">
        <v>1216</v>
      </c>
      <c r="B657" s="300" t="s">
        <v>1217</v>
      </c>
      <c r="C657" s="301">
        <v>0</v>
      </c>
      <c r="D657" s="301">
        <v>0</v>
      </c>
      <c r="E657" s="332" t="str">
        <f t="shared" si="37"/>
        <v/>
      </c>
      <c r="F657" s="275" t="str">
        <f t="shared" si="35"/>
        <v>否</v>
      </c>
      <c r="G657" s="173" t="str">
        <f t="shared" si="36"/>
        <v>项</v>
      </c>
    </row>
    <row r="658" ht="36" customHeight="1" spans="1:7">
      <c r="A658" s="433" t="s">
        <v>1218</v>
      </c>
      <c r="B658" s="300" t="s">
        <v>1219</v>
      </c>
      <c r="C658" s="301">
        <v>0</v>
      </c>
      <c r="D658" s="301">
        <v>0</v>
      </c>
      <c r="E658" s="332" t="str">
        <f t="shared" si="37"/>
        <v/>
      </c>
      <c r="F658" s="275" t="str">
        <f t="shared" si="35"/>
        <v>否</v>
      </c>
      <c r="G658" s="173" t="str">
        <f t="shared" si="36"/>
        <v>项</v>
      </c>
    </row>
    <row r="659" ht="36" customHeight="1" spans="1:7">
      <c r="A659" s="433" t="s">
        <v>1220</v>
      </c>
      <c r="B659" s="300" t="s">
        <v>1221</v>
      </c>
      <c r="C659" s="301">
        <v>85</v>
      </c>
      <c r="D659" s="301">
        <v>2000</v>
      </c>
      <c r="E659" s="332">
        <f t="shared" si="37"/>
        <v>2252.94</v>
      </c>
      <c r="F659" s="275" t="str">
        <f t="shared" si="35"/>
        <v>是</v>
      </c>
      <c r="G659" s="173" t="str">
        <f t="shared" si="36"/>
        <v>项</v>
      </c>
    </row>
    <row r="660" ht="36" customHeight="1" spans="1:7">
      <c r="A660" s="432" t="s">
        <v>1222</v>
      </c>
      <c r="B660" s="295" t="s">
        <v>1223</v>
      </c>
      <c r="C660" s="297">
        <f>SUM(C661:C667)</f>
        <v>495</v>
      </c>
      <c r="D660" s="297">
        <f>SUM(D661:D667)</f>
        <v>401</v>
      </c>
      <c r="E660" s="332">
        <f t="shared" si="37"/>
        <v>-18.99</v>
      </c>
      <c r="F660" s="275" t="str">
        <f t="shared" si="35"/>
        <v>是</v>
      </c>
      <c r="G660" s="173" t="str">
        <f t="shared" si="36"/>
        <v>款</v>
      </c>
    </row>
    <row r="661" ht="36" customHeight="1" spans="1:7">
      <c r="A661" s="433" t="s">
        <v>1224</v>
      </c>
      <c r="B661" s="300" t="s">
        <v>139</v>
      </c>
      <c r="C661" s="301">
        <v>154</v>
      </c>
      <c r="D661" s="301">
        <v>146</v>
      </c>
      <c r="E661" s="332">
        <f t="shared" si="37"/>
        <v>-5.19</v>
      </c>
      <c r="F661" s="275" t="str">
        <f t="shared" si="35"/>
        <v>是</v>
      </c>
      <c r="G661" s="173" t="str">
        <f t="shared" si="36"/>
        <v>项</v>
      </c>
    </row>
    <row r="662" ht="36" customHeight="1" spans="1:7">
      <c r="A662" s="433" t="s">
        <v>1225</v>
      </c>
      <c r="B662" s="300" t="s">
        <v>141</v>
      </c>
      <c r="C662" s="301">
        <v>0</v>
      </c>
      <c r="D662" s="301"/>
      <c r="E662" s="332" t="str">
        <f t="shared" si="37"/>
        <v/>
      </c>
      <c r="F662" s="275" t="str">
        <f t="shared" si="35"/>
        <v>否</v>
      </c>
      <c r="G662" s="173" t="str">
        <f t="shared" si="36"/>
        <v>项</v>
      </c>
    </row>
    <row r="663" ht="36" customHeight="1" spans="1:7">
      <c r="A663" s="433" t="s">
        <v>1226</v>
      </c>
      <c r="B663" s="300" t="s">
        <v>143</v>
      </c>
      <c r="C663" s="301">
        <v>0</v>
      </c>
      <c r="D663" s="301">
        <v>0</v>
      </c>
      <c r="E663" s="332" t="str">
        <f t="shared" si="37"/>
        <v/>
      </c>
      <c r="F663" s="275" t="str">
        <f t="shared" si="35"/>
        <v>否</v>
      </c>
      <c r="G663" s="173" t="str">
        <f t="shared" si="36"/>
        <v>项</v>
      </c>
    </row>
    <row r="664" ht="36" customHeight="1" spans="1:7">
      <c r="A664" s="433" t="s">
        <v>1227</v>
      </c>
      <c r="B664" s="300" t="s">
        <v>1228</v>
      </c>
      <c r="C664" s="301">
        <v>242</v>
      </c>
      <c r="D664" s="301">
        <v>174</v>
      </c>
      <c r="E664" s="332">
        <f t="shared" si="37"/>
        <v>-28.1</v>
      </c>
      <c r="F664" s="275" t="str">
        <f t="shared" si="35"/>
        <v>是</v>
      </c>
      <c r="G664" s="173" t="str">
        <f t="shared" si="36"/>
        <v>项</v>
      </c>
    </row>
    <row r="665" ht="36" customHeight="1" spans="1:7">
      <c r="A665" s="433" t="s">
        <v>1229</v>
      </c>
      <c r="B665" s="300" t="s">
        <v>1230</v>
      </c>
      <c r="C665" s="301">
        <v>0</v>
      </c>
      <c r="D665" s="301"/>
      <c r="E665" s="332" t="str">
        <f t="shared" si="37"/>
        <v/>
      </c>
      <c r="F665" s="275" t="str">
        <f t="shared" si="35"/>
        <v>否</v>
      </c>
      <c r="G665" s="173" t="str">
        <f t="shared" si="36"/>
        <v>项</v>
      </c>
    </row>
    <row r="666" ht="36" customHeight="1" spans="1:7">
      <c r="A666" s="433" t="s">
        <v>1231</v>
      </c>
      <c r="B666" s="300" t="s">
        <v>157</v>
      </c>
      <c r="C666" s="301">
        <v>90</v>
      </c>
      <c r="D666" s="301">
        <v>78</v>
      </c>
      <c r="E666" s="332">
        <f t="shared" si="37"/>
        <v>-13.33</v>
      </c>
      <c r="F666" s="275" t="str">
        <f t="shared" si="35"/>
        <v>是</v>
      </c>
      <c r="G666" s="173" t="str">
        <f t="shared" si="36"/>
        <v>项</v>
      </c>
    </row>
    <row r="667" ht="36" customHeight="1" spans="1:7">
      <c r="A667" s="433" t="s">
        <v>1232</v>
      </c>
      <c r="B667" s="300" t="s">
        <v>1233</v>
      </c>
      <c r="C667" s="301">
        <v>9</v>
      </c>
      <c r="D667" s="301">
        <v>3</v>
      </c>
      <c r="E667" s="332">
        <f t="shared" si="37"/>
        <v>-66.67</v>
      </c>
      <c r="F667" s="275" t="str">
        <f t="shared" si="35"/>
        <v>是</v>
      </c>
      <c r="G667" s="173" t="str">
        <f t="shared" si="36"/>
        <v>项</v>
      </c>
    </row>
    <row r="668" ht="36" customHeight="1" spans="1:7">
      <c r="A668" s="432" t="s">
        <v>1234</v>
      </c>
      <c r="B668" s="295" t="s">
        <v>1235</v>
      </c>
      <c r="C668" s="297">
        <f>SUM(C669:C670)</f>
        <v>0</v>
      </c>
      <c r="D668" s="297">
        <f>SUM(D669:D670)</f>
        <v>0</v>
      </c>
      <c r="E668" s="332" t="str">
        <f t="shared" si="37"/>
        <v/>
      </c>
      <c r="F668" s="275" t="str">
        <f t="shared" si="35"/>
        <v>否</v>
      </c>
      <c r="G668" s="173" t="str">
        <f t="shared" si="36"/>
        <v>款</v>
      </c>
    </row>
    <row r="669" ht="36" customHeight="1" spans="1:7">
      <c r="A669" s="433" t="s">
        <v>1236</v>
      </c>
      <c r="B669" s="300" t="s">
        <v>1237</v>
      </c>
      <c r="C669" s="301">
        <v>0</v>
      </c>
      <c r="D669" s="301">
        <v>0</v>
      </c>
      <c r="E669" s="332" t="str">
        <f t="shared" si="37"/>
        <v/>
      </c>
      <c r="F669" s="275" t="str">
        <f t="shared" si="35"/>
        <v>否</v>
      </c>
      <c r="G669" s="173" t="str">
        <f t="shared" si="36"/>
        <v>项</v>
      </c>
    </row>
    <row r="670" ht="36" customHeight="1" spans="1:7">
      <c r="A670" s="433" t="s">
        <v>1238</v>
      </c>
      <c r="B670" s="300" t="s">
        <v>1239</v>
      </c>
      <c r="C670" s="301">
        <v>0</v>
      </c>
      <c r="D670" s="301">
        <v>0</v>
      </c>
      <c r="E670" s="332" t="str">
        <f t="shared" si="37"/>
        <v/>
      </c>
      <c r="F670" s="275" t="str">
        <f t="shared" si="35"/>
        <v>否</v>
      </c>
      <c r="G670" s="173" t="str">
        <f t="shared" si="36"/>
        <v>项</v>
      </c>
    </row>
    <row r="671" ht="36" customHeight="1" spans="1:7">
      <c r="A671" s="432" t="s">
        <v>1240</v>
      </c>
      <c r="B671" s="295" t="s">
        <v>1241</v>
      </c>
      <c r="C671" s="297">
        <f>SUM(C672)</f>
        <v>1665</v>
      </c>
      <c r="D671" s="297">
        <f>SUM(D672)</f>
        <v>1698</v>
      </c>
      <c r="E671" s="332">
        <f t="shared" si="37"/>
        <v>1.98</v>
      </c>
      <c r="F671" s="275" t="str">
        <f t="shared" si="35"/>
        <v>是</v>
      </c>
      <c r="G671" s="173" t="str">
        <f t="shared" si="36"/>
        <v>款</v>
      </c>
    </row>
    <row r="672" ht="36" customHeight="1" spans="1:7">
      <c r="A672" s="333">
        <v>2089999</v>
      </c>
      <c r="B672" s="300" t="s">
        <v>1242</v>
      </c>
      <c r="C672" s="301">
        <v>1665</v>
      </c>
      <c r="D672" s="301">
        <v>1698</v>
      </c>
      <c r="E672" s="332">
        <f t="shared" si="37"/>
        <v>1.98</v>
      </c>
      <c r="F672" s="275" t="str">
        <f t="shared" si="35"/>
        <v>是</v>
      </c>
      <c r="G672" s="173" t="str">
        <f t="shared" si="36"/>
        <v>项</v>
      </c>
    </row>
    <row r="673" ht="36" customHeight="1" spans="1:7">
      <c r="A673" s="440" t="s">
        <v>1243</v>
      </c>
      <c r="B673" s="438" t="s">
        <v>524</v>
      </c>
      <c r="C673" s="439"/>
      <c r="D673" s="439"/>
      <c r="E673" s="332" t="str">
        <f t="shared" si="37"/>
        <v/>
      </c>
      <c r="F673" s="275" t="str">
        <f t="shared" si="35"/>
        <v>否</v>
      </c>
      <c r="G673" s="173" t="str">
        <f t="shared" si="36"/>
        <v>项</v>
      </c>
    </row>
    <row r="674" ht="36" customHeight="1" spans="1:7">
      <c r="A674" s="440" t="s">
        <v>1244</v>
      </c>
      <c r="B674" s="438" t="s">
        <v>1245</v>
      </c>
      <c r="C674" s="439"/>
      <c r="D674" s="439"/>
      <c r="E674" s="332" t="str">
        <f t="shared" si="37"/>
        <v/>
      </c>
      <c r="F674" s="275" t="str">
        <f t="shared" si="35"/>
        <v>否</v>
      </c>
      <c r="G674" s="173" t="str">
        <f t="shared" si="36"/>
        <v>项</v>
      </c>
    </row>
    <row r="675" ht="36" customHeight="1" spans="1:7">
      <c r="A675" s="432" t="s">
        <v>84</v>
      </c>
      <c r="B675" s="295" t="s">
        <v>85</v>
      </c>
      <c r="C675" s="297">
        <f>C676+C681+C695+C699+C711+C714+C718+C723+C727+C731+C734+C745</f>
        <v>30222</v>
      </c>
      <c r="D675" s="297">
        <f>D676+D681+D695+D699+D711+D714+D718+D723+D727+D731+D734+D745</f>
        <v>27093</v>
      </c>
      <c r="E675" s="332">
        <f t="shared" si="37"/>
        <v>-10.35</v>
      </c>
      <c r="F675" s="275" t="str">
        <f t="shared" si="35"/>
        <v>是</v>
      </c>
      <c r="G675" s="173" t="str">
        <f t="shared" si="36"/>
        <v>类</v>
      </c>
    </row>
    <row r="676" ht="36" customHeight="1" spans="1:7">
      <c r="A676" s="432" t="s">
        <v>1246</v>
      </c>
      <c r="B676" s="295" t="s">
        <v>1247</v>
      </c>
      <c r="C676" s="297">
        <f>SUM(C677:C680)</f>
        <v>417</v>
      </c>
      <c r="D676" s="297">
        <f>SUM(D677:D680)</f>
        <v>451</v>
      </c>
      <c r="E676" s="332">
        <f t="shared" si="37"/>
        <v>8.15</v>
      </c>
      <c r="F676" s="275" t="str">
        <f t="shared" si="35"/>
        <v>是</v>
      </c>
      <c r="G676" s="173" t="str">
        <f t="shared" si="36"/>
        <v>款</v>
      </c>
    </row>
    <row r="677" ht="36" customHeight="1" spans="1:7">
      <c r="A677" s="433" t="s">
        <v>1248</v>
      </c>
      <c r="B677" s="300" t="s">
        <v>139</v>
      </c>
      <c r="C677" s="301">
        <v>235</v>
      </c>
      <c r="D677" s="301">
        <v>254</v>
      </c>
      <c r="E677" s="332">
        <f t="shared" si="37"/>
        <v>8.09</v>
      </c>
      <c r="F677" s="275" t="str">
        <f t="shared" si="35"/>
        <v>是</v>
      </c>
      <c r="G677" s="173" t="str">
        <f t="shared" si="36"/>
        <v>项</v>
      </c>
    </row>
    <row r="678" ht="36" customHeight="1" spans="1:7">
      <c r="A678" s="433" t="s">
        <v>1249</v>
      </c>
      <c r="B678" s="300" t="s">
        <v>141</v>
      </c>
      <c r="C678" s="301">
        <v>0</v>
      </c>
      <c r="D678" s="301"/>
      <c r="E678" s="332" t="str">
        <f t="shared" si="37"/>
        <v/>
      </c>
      <c r="F678" s="275" t="str">
        <f t="shared" si="35"/>
        <v>否</v>
      </c>
      <c r="G678" s="173" t="str">
        <f t="shared" si="36"/>
        <v>项</v>
      </c>
    </row>
    <row r="679" ht="36" customHeight="1" spans="1:7">
      <c r="A679" s="433" t="s">
        <v>1250</v>
      </c>
      <c r="B679" s="300" t="s">
        <v>143</v>
      </c>
      <c r="C679" s="301">
        <v>0</v>
      </c>
      <c r="D679" s="301"/>
      <c r="E679" s="332" t="str">
        <f t="shared" si="37"/>
        <v/>
      </c>
      <c r="F679" s="275" t="str">
        <f t="shared" si="35"/>
        <v>否</v>
      </c>
      <c r="G679" s="173" t="str">
        <f t="shared" si="36"/>
        <v>项</v>
      </c>
    </row>
    <row r="680" ht="36" customHeight="1" spans="1:7">
      <c r="A680" s="433" t="s">
        <v>1251</v>
      </c>
      <c r="B680" s="300" t="s">
        <v>1252</v>
      </c>
      <c r="C680" s="301">
        <v>182</v>
      </c>
      <c r="D680" s="301">
        <v>197</v>
      </c>
      <c r="E680" s="332">
        <f t="shared" si="37"/>
        <v>8.24</v>
      </c>
      <c r="F680" s="275" t="str">
        <f t="shared" si="35"/>
        <v>是</v>
      </c>
      <c r="G680" s="173" t="str">
        <f t="shared" si="36"/>
        <v>项</v>
      </c>
    </row>
    <row r="681" ht="36" customHeight="1" spans="1:7">
      <c r="A681" s="432" t="s">
        <v>1253</v>
      </c>
      <c r="B681" s="295" t="s">
        <v>1254</v>
      </c>
      <c r="C681" s="297">
        <f>SUM(C682:C694)</f>
        <v>1604</v>
      </c>
      <c r="D681" s="297">
        <f>SUM(D682:D694)</f>
        <v>1498</v>
      </c>
      <c r="E681" s="332">
        <f t="shared" si="37"/>
        <v>-6.61</v>
      </c>
      <c r="F681" s="275" t="str">
        <f t="shared" si="35"/>
        <v>是</v>
      </c>
      <c r="G681" s="173" t="str">
        <f t="shared" si="36"/>
        <v>款</v>
      </c>
    </row>
    <row r="682" ht="36" customHeight="1" spans="1:7">
      <c r="A682" s="433" t="s">
        <v>1255</v>
      </c>
      <c r="B682" s="300" t="s">
        <v>1256</v>
      </c>
      <c r="C682" s="301">
        <v>1503</v>
      </c>
      <c r="D682" s="301">
        <v>1498</v>
      </c>
      <c r="E682" s="332">
        <f t="shared" si="37"/>
        <v>-0.33</v>
      </c>
      <c r="F682" s="275" t="str">
        <f t="shared" si="35"/>
        <v>是</v>
      </c>
      <c r="G682" s="173" t="str">
        <f t="shared" si="36"/>
        <v>项</v>
      </c>
    </row>
    <row r="683" ht="36" customHeight="1" spans="1:7">
      <c r="A683" s="433" t="s">
        <v>1257</v>
      </c>
      <c r="B683" s="300" t="s">
        <v>1258</v>
      </c>
      <c r="C683" s="301">
        <v>0</v>
      </c>
      <c r="D683" s="301"/>
      <c r="E683" s="332" t="str">
        <f t="shared" si="37"/>
        <v/>
      </c>
      <c r="F683" s="275" t="str">
        <f t="shared" si="35"/>
        <v>否</v>
      </c>
      <c r="G683" s="173" t="str">
        <f t="shared" si="36"/>
        <v>项</v>
      </c>
    </row>
    <row r="684" ht="36" customHeight="1" spans="1:7">
      <c r="A684" s="433" t="s">
        <v>1259</v>
      </c>
      <c r="B684" s="300" t="s">
        <v>1260</v>
      </c>
      <c r="C684" s="301">
        <v>0</v>
      </c>
      <c r="D684" s="301"/>
      <c r="E684" s="332" t="str">
        <f t="shared" si="37"/>
        <v/>
      </c>
      <c r="F684" s="275" t="str">
        <f t="shared" si="35"/>
        <v>否</v>
      </c>
      <c r="G684" s="173" t="str">
        <f t="shared" si="36"/>
        <v>项</v>
      </c>
    </row>
    <row r="685" ht="36" customHeight="1" spans="1:7">
      <c r="A685" s="433" t="s">
        <v>1261</v>
      </c>
      <c r="B685" s="300" t="s">
        <v>1262</v>
      </c>
      <c r="C685" s="301">
        <v>0</v>
      </c>
      <c r="D685" s="301">
        <v>0</v>
      </c>
      <c r="E685" s="332" t="str">
        <f t="shared" si="37"/>
        <v/>
      </c>
      <c r="F685" s="275" t="str">
        <f t="shared" si="35"/>
        <v>否</v>
      </c>
      <c r="G685" s="173" t="str">
        <f t="shared" si="36"/>
        <v>项</v>
      </c>
    </row>
    <row r="686" ht="36" customHeight="1" spans="1:7">
      <c r="A686" s="433" t="s">
        <v>1263</v>
      </c>
      <c r="B686" s="300" t="s">
        <v>1264</v>
      </c>
      <c r="C686" s="301">
        <v>0</v>
      </c>
      <c r="D686" s="301">
        <v>0</v>
      </c>
      <c r="E686" s="332" t="str">
        <f t="shared" si="37"/>
        <v/>
      </c>
      <c r="F686" s="275" t="str">
        <f t="shared" si="35"/>
        <v>否</v>
      </c>
      <c r="G686" s="173" t="str">
        <f t="shared" si="36"/>
        <v>项</v>
      </c>
    </row>
    <row r="687" ht="36" customHeight="1" spans="1:7">
      <c r="A687" s="433" t="s">
        <v>1265</v>
      </c>
      <c r="B687" s="300" t="s">
        <v>1266</v>
      </c>
      <c r="C687" s="301">
        <v>0</v>
      </c>
      <c r="D687" s="301">
        <v>0</v>
      </c>
      <c r="E687" s="332" t="str">
        <f t="shared" si="37"/>
        <v/>
      </c>
      <c r="F687" s="275" t="str">
        <f t="shared" si="35"/>
        <v>否</v>
      </c>
      <c r="G687" s="173" t="str">
        <f t="shared" si="36"/>
        <v>项</v>
      </c>
    </row>
    <row r="688" ht="36" customHeight="1" spans="1:7">
      <c r="A688" s="433" t="s">
        <v>1267</v>
      </c>
      <c r="B688" s="300" t="s">
        <v>1268</v>
      </c>
      <c r="C688" s="301">
        <v>0</v>
      </c>
      <c r="D688" s="301">
        <v>0</v>
      </c>
      <c r="E688" s="332" t="str">
        <f t="shared" si="37"/>
        <v/>
      </c>
      <c r="F688" s="275" t="str">
        <f t="shared" si="35"/>
        <v>否</v>
      </c>
      <c r="G688" s="173" t="str">
        <f t="shared" si="36"/>
        <v>项</v>
      </c>
    </row>
    <row r="689" ht="36" customHeight="1" spans="1:7">
      <c r="A689" s="433" t="s">
        <v>1269</v>
      </c>
      <c r="B689" s="300" t="s">
        <v>1270</v>
      </c>
      <c r="C689" s="301">
        <v>0</v>
      </c>
      <c r="D689" s="301"/>
      <c r="E689" s="332" t="str">
        <f t="shared" si="37"/>
        <v/>
      </c>
      <c r="F689" s="275" t="str">
        <f t="shared" si="35"/>
        <v>否</v>
      </c>
      <c r="G689" s="173" t="str">
        <f t="shared" si="36"/>
        <v>项</v>
      </c>
    </row>
    <row r="690" ht="36" customHeight="1" spans="1:7">
      <c r="A690" s="433" t="s">
        <v>1271</v>
      </c>
      <c r="B690" s="300" t="s">
        <v>1272</v>
      </c>
      <c r="C690" s="301">
        <v>0</v>
      </c>
      <c r="D690" s="301">
        <v>0</v>
      </c>
      <c r="E690" s="332" t="str">
        <f t="shared" si="37"/>
        <v/>
      </c>
      <c r="F690" s="275" t="str">
        <f t="shared" si="35"/>
        <v>否</v>
      </c>
      <c r="G690" s="173" t="str">
        <f t="shared" si="36"/>
        <v>项</v>
      </c>
    </row>
    <row r="691" ht="36" customHeight="1" spans="1:7">
      <c r="A691" s="433" t="s">
        <v>1273</v>
      </c>
      <c r="B691" s="300" t="s">
        <v>1274</v>
      </c>
      <c r="C691" s="301">
        <v>0</v>
      </c>
      <c r="D691" s="301"/>
      <c r="E691" s="332" t="str">
        <f t="shared" si="37"/>
        <v/>
      </c>
      <c r="F691" s="275" t="str">
        <f t="shared" si="35"/>
        <v>否</v>
      </c>
      <c r="G691" s="173" t="str">
        <f t="shared" si="36"/>
        <v>项</v>
      </c>
    </row>
    <row r="692" ht="36" customHeight="1" spans="1:7">
      <c r="A692" s="433" t="s">
        <v>1275</v>
      </c>
      <c r="B692" s="300" t="s">
        <v>1276</v>
      </c>
      <c r="C692" s="301">
        <v>0</v>
      </c>
      <c r="D692" s="301">
        <v>0</v>
      </c>
      <c r="E692" s="332" t="str">
        <f t="shared" si="37"/>
        <v/>
      </c>
      <c r="F692" s="275" t="str">
        <f t="shared" si="35"/>
        <v>否</v>
      </c>
      <c r="G692" s="173" t="str">
        <f t="shared" si="36"/>
        <v>项</v>
      </c>
    </row>
    <row r="693" ht="36" customHeight="1" spans="1:7">
      <c r="A693" s="433" t="s">
        <v>1277</v>
      </c>
      <c r="B693" s="300" t="s">
        <v>1278</v>
      </c>
      <c r="C693" s="301">
        <v>0</v>
      </c>
      <c r="D693" s="301"/>
      <c r="E693" s="332" t="str">
        <f t="shared" si="37"/>
        <v/>
      </c>
      <c r="F693" s="275" t="str">
        <f t="shared" si="35"/>
        <v>否</v>
      </c>
      <c r="G693" s="173" t="str">
        <f t="shared" si="36"/>
        <v>项</v>
      </c>
    </row>
    <row r="694" ht="36" customHeight="1" spans="1:7">
      <c r="A694" s="433" t="s">
        <v>1279</v>
      </c>
      <c r="B694" s="300" t="s">
        <v>1280</v>
      </c>
      <c r="C694" s="301">
        <v>101</v>
      </c>
      <c r="D694" s="301"/>
      <c r="E694" s="332">
        <f t="shared" si="37"/>
        <v>-100</v>
      </c>
      <c r="F694" s="275" t="str">
        <f t="shared" si="35"/>
        <v>是</v>
      </c>
      <c r="G694" s="173" t="str">
        <f t="shared" si="36"/>
        <v>项</v>
      </c>
    </row>
    <row r="695" ht="36" customHeight="1" spans="1:7">
      <c r="A695" s="432" t="s">
        <v>1281</v>
      </c>
      <c r="B695" s="295" t="s">
        <v>1282</v>
      </c>
      <c r="C695" s="297">
        <f>SUM(C696:C698)</f>
        <v>2931</v>
      </c>
      <c r="D695" s="297">
        <f>SUM(D696:D698)</f>
        <v>3051</v>
      </c>
      <c r="E695" s="332">
        <f t="shared" si="37"/>
        <v>4.09</v>
      </c>
      <c r="F695" s="275" t="str">
        <f t="shared" si="35"/>
        <v>是</v>
      </c>
      <c r="G695" s="173" t="str">
        <f t="shared" si="36"/>
        <v>款</v>
      </c>
    </row>
    <row r="696" ht="36" customHeight="1" spans="1:7">
      <c r="A696" s="433" t="s">
        <v>1283</v>
      </c>
      <c r="B696" s="300" t="s">
        <v>1284</v>
      </c>
      <c r="C696" s="301">
        <v>540</v>
      </c>
      <c r="D696" s="301">
        <v>546</v>
      </c>
      <c r="E696" s="332">
        <f t="shared" si="37"/>
        <v>1.11</v>
      </c>
      <c r="F696" s="275" t="str">
        <f t="shared" si="35"/>
        <v>是</v>
      </c>
      <c r="G696" s="173" t="str">
        <f t="shared" si="36"/>
        <v>项</v>
      </c>
    </row>
    <row r="697" ht="36" customHeight="1" spans="1:7">
      <c r="A697" s="433" t="s">
        <v>1285</v>
      </c>
      <c r="B697" s="300" t="s">
        <v>1286</v>
      </c>
      <c r="C697" s="301">
        <v>2013</v>
      </c>
      <c r="D697" s="301">
        <v>1979</v>
      </c>
      <c r="E697" s="332">
        <f t="shared" si="37"/>
        <v>-1.69</v>
      </c>
      <c r="F697" s="275" t="str">
        <f t="shared" si="35"/>
        <v>是</v>
      </c>
      <c r="G697" s="173" t="str">
        <f t="shared" si="36"/>
        <v>项</v>
      </c>
    </row>
    <row r="698" ht="36" customHeight="1" spans="1:7">
      <c r="A698" s="433" t="s">
        <v>1287</v>
      </c>
      <c r="B698" s="300" t="s">
        <v>1288</v>
      </c>
      <c r="C698" s="301">
        <v>378</v>
      </c>
      <c r="D698" s="301">
        <v>526</v>
      </c>
      <c r="E698" s="332">
        <f t="shared" si="37"/>
        <v>39.15</v>
      </c>
      <c r="F698" s="275" t="str">
        <f t="shared" si="35"/>
        <v>是</v>
      </c>
      <c r="G698" s="173" t="str">
        <f t="shared" si="36"/>
        <v>项</v>
      </c>
    </row>
    <row r="699" ht="36" customHeight="1" spans="1:7">
      <c r="A699" s="432" t="s">
        <v>1289</v>
      </c>
      <c r="B699" s="295" t="s">
        <v>1290</v>
      </c>
      <c r="C699" s="297">
        <f>SUM(C700:C710)</f>
        <v>7350</v>
      </c>
      <c r="D699" s="297">
        <f>SUM(D700:D710)</f>
        <v>5883</v>
      </c>
      <c r="E699" s="332">
        <f t="shared" si="37"/>
        <v>-19.96</v>
      </c>
      <c r="F699" s="275" t="str">
        <f t="shared" si="35"/>
        <v>是</v>
      </c>
      <c r="G699" s="173" t="str">
        <f t="shared" si="36"/>
        <v>款</v>
      </c>
    </row>
    <row r="700" ht="36" customHeight="1" spans="1:7">
      <c r="A700" s="433" t="s">
        <v>1291</v>
      </c>
      <c r="B700" s="300" t="s">
        <v>1292</v>
      </c>
      <c r="C700" s="301">
        <v>830</v>
      </c>
      <c r="D700" s="301">
        <v>787</v>
      </c>
      <c r="E700" s="332">
        <f t="shared" si="37"/>
        <v>-5.18</v>
      </c>
      <c r="F700" s="275" t="str">
        <f t="shared" si="35"/>
        <v>是</v>
      </c>
      <c r="G700" s="173" t="str">
        <f t="shared" si="36"/>
        <v>项</v>
      </c>
    </row>
    <row r="701" ht="36" customHeight="1" spans="1:7">
      <c r="A701" s="433" t="s">
        <v>1293</v>
      </c>
      <c r="B701" s="300" t="s">
        <v>1294</v>
      </c>
      <c r="C701" s="301">
        <v>166</v>
      </c>
      <c r="D701" s="301">
        <v>154</v>
      </c>
      <c r="E701" s="332">
        <f t="shared" si="37"/>
        <v>-7.23</v>
      </c>
      <c r="F701" s="275" t="str">
        <f t="shared" si="35"/>
        <v>是</v>
      </c>
      <c r="G701" s="173" t="str">
        <f t="shared" si="36"/>
        <v>项</v>
      </c>
    </row>
    <row r="702" ht="36" customHeight="1" spans="1:7">
      <c r="A702" s="433" t="s">
        <v>1295</v>
      </c>
      <c r="B702" s="300" t="s">
        <v>1296</v>
      </c>
      <c r="C702" s="301">
        <v>836</v>
      </c>
      <c r="D702" s="301">
        <v>799</v>
      </c>
      <c r="E702" s="332">
        <f t="shared" si="37"/>
        <v>-4.43</v>
      </c>
      <c r="F702" s="275" t="str">
        <f t="shared" si="35"/>
        <v>是</v>
      </c>
      <c r="G702" s="173" t="str">
        <f t="shared" si="36"/>
        <v>项</v>
      </c>
    </row>
    <row r="703" ht="36" customHeight="1" spans="1:7">
      <c r="A703" s="433" t="s">
        <v>1297</v>
      </c>
      <c r="B703" s="300" t="s">
        <v>1298</v>
      </c>
      <c r="C703" s="301">
        <v>0</v>
      </c>
      <c r="D703" s="301">
        <v>0</v>
      </c>
      <c r="E703" s="332" t="str">
        <f t="shared" si="37"/>
        <v/>
      </c>
      <c r="F703" s="275" t="str">
        <f t="shared" si="35"/>
        <v>否</v>
      </c>
      <c r="G703" s="173" t="str">
        <f t="shared" si="36"/>
        <v>项</v>
      </c>
    </row>
    <row r="704" ht="36" customHeight="1" spans="1:7">
      <c r="A704" s="433" t="s">
        <v>1299</v>
      </c>
      <c r="B704" s="300" t="s">
        <v>1300</v>
      </c>
      <c r="C704" s="301">
        <v>0</v>
      </c>
      <c r="D704" s="301"/>
      <c r="E704" s="332" t="str">
        <f t="shared" si="37"/>
        <v/>
      </c>
      <c r="F704" s="275" t="str">
        <f t="shared" si="35"/>
        <v>否</v>
      </c>
      <c r="G704" s="173" t="str">
        <f t="shared" si="36"/>
        <v>项</v>
      </c>
    </row>
    <row r="705" ht="36" customHeight="1" spans="1:7">
      <c r="A705" s="433" t="s">
        <v>1301</v>
      </c>
      <c r="B705" s="300" t="s">
        <v>1302</v>
      </c>
      <c r="C705" s="301">
        <v>0</v>
      </c>
      <c r="D705" s="301">
        <v>0</v>
      </c>
      <c r="E705" s="332" t="str">
        <f t="shared" si="37"/>
        <v/>
      </c>
      <c r="F705" s="275" t="str">
        <f t="shared" si="35"/>
        <v>否</v>
      </c>
      <c r="G705" s="173" t="str">
        <f t="shared" si="36"/>
        <v>项</v>
      </c>
    </row>
    <row r="706" ht="36" customHeight="1" spans="1:7">
      <c r="A706" s="433" t="s">
        <v>1303</v>
      </c>
      <c r="B706" s="300" t="s">
        <v>1304</v>
      </c>
      <c r="C706" s="301">
        <v>0</v>
      </c>
      <c r="D706" s="301">
        <v>0</v>
      </c>
      <c r="E706" s="332" t="str">
        <f t="shared" si="37"/>
        <v/>
      </c>
      <c r="F706" s="275" t="str">
        <f t="shared" si="35"/>
        <v>否</v>
      </c>
      <c r="G706" s="173" t="str">
        <f t="shared" si="36"/>
        <v>项</v>
      </c>
    </row>
    <row r="707" ht="36" customHeight="1" spans="1:7">
      <c r="A707" s="433" t="s">
        <v>1305</v>
      </c>
      <c r="B707" s="300" t="s">
        <v>1306</v>
      </c>
      <c r="C707" s="301">
        <v>4693</v>
      </c>
      <c r="D707" s="301">
        <v>3627</v>
      </c>
      <c r="E707" s="332">
        <f t="shared" si="37"/>
        <v>-22.71</v>
      </c>
      <c r="F707" s="275" t="str">
        <f t="shared" si="35"/>
        <v>是</v>
      </c>
      <c r="G707" s="173" t="str">
        <f t="shared" si="36"/>
        <v>项</v>
      </c>
    </row>
    <row r="708" ht="36" customHeight="1" spans="1:7">
      <c r="A708" s="433" t="s">
        <v>1307</v>
      </c>
      <c r="B708" s="300" t="s">
        <v>1308</v>
      </c>
      <c r="C708" s="301">
        <v>187</v>
      </c>
      <c r="D708" s="301">
        <v>228</v>
      </c>
      <c r="E708" s="332">
        <f t="shared" si="37"/>
        <v>21.93</v>
      </c>
      <c r="F708" s="275" t="str">
        <f t="shared" si="35"/>
        <v>是</v>
      </c>
      <c r="G708" s="173" t="str">
        <f t="shared" si="36"/>
        <v>项</v>
      </c>
    </row>
    <row r="709" ht="36" customHeight="1" spans="1:7">
      <c r="A709" s="433" t="s">
        <v>1309</v>
      </c>
      <c r="B709" s="300" t="s">
        <v>1310</v>
      </c>
      <c r="C709" s="301">
        <v>530</v>
      </c>
      <c r="D709" s="301">
        <v>200</v>
      </c>
      <c r="E709" s="332">
        <f t="shared" si="37"/>
        <v>-62.26</v>
      </c>
      <c r="F709" s="275" t="str">
        <f t="shared" si="35"/>
        <v>是</v>
      </c>
      <c r="G709" s="173" t="str">
        <f t="shared" si="36"/>
        <v>项</v>
      </c>
    </row>
    <row r="710" ht="36" customHeight="1" spans="1:7">
      <c r="A710" s="433" t="s">
        <v>1311</v>
      </c>
      <c r="B710" s="300" t="s">
        <v>1312</v>
      </c>
      <c r="C710" s="301">
        <v>108</v>
      </c>
      <c r="D710" s="301">
        <v>88</v>
      </c>
      <c r="E710" s="332">
        <f t="shared" si="37"/>
        <v>-18.52</v>
      </c>
      <c r="F710" s="275" t="str">
        <f t="shared" si="35"/>
        <v>是</v>
      </c>
      <c r="G710" s="173" t="str">
        <f t="shared" si="36"/>
        <v>项</v>
      </c>
    </row>
    <row r="711" ht="36" customHeight="1" spans="1:7">
      <c r="A711" s="432" t="s">
        <v>1313</v>
      </c>
      <c r="B711" s="295" t="s">
        <v>1314</v>
      </c>
      <c r="C711" s="297"/>
      <c r="D711" s="297"/>
      <c r="E711" s="332" t="str">
        <f t="shared" si="37"/>
        <v/>
      </c>
      <c r="F711" s="275" t="str">
        <f t="shared" si="35"/>
        <v>否</v>
      </c>
      <c r="G711" s="173" t="str">
        <f t="shared" si="36"/>
        <v>款</v>
      </c>
    </row>
    <row r="712" ht="36" customHeight="1" spans="1:7">
      <c r="A712" s="433" t="s">
        <v>1315</v>
      </c>
      <c r="B712" s="300" t="s">
        <v>1316</v>
      </c>
      <c r="C712" s="301"/>
      <c r="D712" s="301"/>
      <c r="E712" s="332" t="str">
        <f t="shared" si="37"/>
        <v/>
      </c>
      <c r="F712" s="275" t="str">
        <f t="shared" si="35"/>
        <v>否</v>
      </c>
      <c r="G712" s="173" t="str">
        <f t="shared" si="36"/>
        <v>项</v>
      </c>
    </row>
    <row r="713" ht="36" customHeight="1" spans="1:7">
      <c r="A713" s="433" t="s">
        <v>1317</v>
      </c>
      <c r="B713" s="300" t="s">
        <v>1318</v>
      </c>
      <c r="C713" s="301">
        <v>0</v>
      </c>
      <c r="D713" s="301">
        <v>0</v>
      </c>
      <c r="E713" s="332" t="str">
        <f t="shared" si="37"/>
        <v/>
      </c>
      <c r="F713" s="275" t="str">
        <f t="shared" si="35"/>
        <v>否</v>
      </c>
      <c r="G713" s="173" t="str">
        <f t="shared" si="36"/>
        <v>项</v>
      </c>
    </row>
    <row r="714" ht="36" customHeight="1" spans="1:7">
      <c r="A714" s="432" t="s">
        <v>1319</v>
      </c>
      <c r="B714" s="295" t="s">
        <v>1320</v>
      </c>
      <c r="C714" s="297">
        <f>SUM(C715:C717)</f>
        <v>4270</v>
      </c>
      <c r="D714" s="297">
        <f>SUM(D715:D717)</f>
        <v>4137</v>
      </c>
      <c r="E714" s="332">
        <f t="shared" si="37"/>
        <v>-3.11</v>
      </c>
      <c r="F714" s="275" t="str">
        <f t="shared" ref="F714:F777" si="38">IF(LEN(A714)=3,"是",IF(B714&lt;&gt;"",IF(SUM(C714:D714)&lt;&gt;0,"是","否"),"是"))</f>
        <v>是</v>
      </c>
      <c r="G714" s="173" t="str">
        <f t="shared" ref="G714:G777" si="39">IF(LEN(A714)=3,"类",IF(LEN(A714)=5,"款","项"))</f>
        <v>款</v>
      </c>
    </row>
    <row r="715" ht="36" customHeight="1" spans="1:7">
      <c r="A715" s="433" t="s">
        <v>1321</v>
      </c>
      <c r="B715" s="300" t="s">
        <v>1322</v>
      </c>
      <c r="C715" s="301">
        <v>34</v>
      </c>
      <c r="D715" s="301">
        <v>15</v>
      </c>
      <c r="E715" s="332">
        <f t="shared" ref="E715:E778" si="40">IFERROR((D715/C715-1)*100,"")</f>
        <v>-55.88</v>
      </c>
      <c r="F715" s="275" t="str">
        <f t="shared" si="38"/>
        <v>是</v>
      </c>
      <c r="G715" s="173" t="str">
        <f t="shared" si="39"/>
        <v>项</v>
      </c>
    </row>
    <row r="716" ht="36" customHeight="1" spans="1:7">
      <c r="A716" s="433" t="s">
        <v>1323</v>
      </c>
      <c r="B716" s="300" t="s">
        <v>1324</v>
      </c>
      <c r="C716" s="301">
        <v>4236</v>
      </c>
      <c r="D716" s="301">
        <v>4122</v>
      </c>
      <c r="E716" s="332">
        <f t="shared" si="40"/>
        <v>-2.69</v>
      </c>
      <c r="F716" s="275" t="str">
        <f t="shared" si="38"/>
        <v>是</v>
      </c>
      <c r="G716" s="173" t="str">
        <f t="shared" si="39"/>
        <v>项</v>
      </c>
    </row>
    <row r="717" ht="36" customHeight="1" spans="1:7">
      <c r="A717" s="433" t="s">
        <v>1325</v>
      </c>
      <c r="B717" s="300" t="s">
        <v>1326</v>
      </c>
      <c r="C717" s="301"/>
      <c r="D717" s="301"/>
      <c r="E717" s="332" t="str">
        <f t="shared" si="40"/>
        <v/>
      </c>
      <c r="F717" s="275" t="str">
        <f t="shared" si="38"/>
        <v>否</v>
      </c>
      <c r="G717" s="173" t="str">
        <f t="shared" si="39"/>
        <v>项</v>
      </c>
    </row>
    <row r="718" ht="36" customHeight="1" spans="1:7">
      <c r="A718" s="432" t="s">
        <v>1327</v>
      </c>
      <c r="B718" s="295" t="s">
        <v>1328</v>
      </c>
      <c r="C718" s="297">
        <f>SUM(C719:C722)</f>
        <v>10651</v>
      </c>
      <c r="D718" s="297">
        <f>SUM(D719:D722)</f>
        <v>9978</v>
      </c>
      <c r="E718" s="332">
        <f t="shared" si="40"/>
        <v>-6.32</v>
      </c>
      <c r="F718" s="275" t="str">
        <f t="shared" si="38"/>
        <v>是</v>
      </c>
      <c r="G718" s="173" t="str">
        <f t="shared" si="39"/>
        <v>款</v>
      </c>
    </row>
    <row r="719" ht="36" customHeight="1" spans="1:7">
      <c r="A719" s="433" t="s">
        <v>1329</v>
      </c>
      <c r="B719" s="300" t="s">
        <v>1330</v>
      </c>
      <c r="C719" s="301">
        <v>1789</v>
      </c>
      <c r="D719" s="301">
        <v>1588</v>
      </c>
      <c r="E719" s="332">
        <f t="shared" si="40"/>
        <v>-11.24</v>
      </c>
      <c r="F719" s="275" t="str">
        <f t="shared" si="38"/>
        <v>是</v>
      </c>
      <c r="G719" s="173" t="str">
        <f t="shared" si="39"/>
        <v>项</v>
      </c>
    </row>
    <row r="720" ht="36" customHeight="1" spans="1:7">
      <c r="A720" s="433" t="s">
        <v>1331</v>
      </c>
      <c r="B720" s="300" t="s">
        <v>1332</v>
      </c>
      <c r="C720" s="301">
        <v>3953</v>
      </c>
      <c r="D720" s="301">
        <v>3377</v>
      </c>
      <c r="E720" s="332">
        <f t="shared" si="40"/>
        <v>-14.57</v>
      </c>
      <c r="F720" s="275" t="str">
        <f t="shared" si="38"/>
        <v>是</v>
      </c>
      <c r="G720" s="173" t="str">
        <f t="shared" si="39"/>
        <v>项</v>
      </c>
    </row>
    <row r="721" ht="36" customHeight="1" spans="1:7">
      <c r="A721" s="433" t="s">
        <v>1333</v>
      </c>
      <c r="B721" s="300" t="s">
        <v>1334</v>
      </c>
      <c r="C721" s="301">
        <v>4285</v>
      </c>
      <c r="D721" s="301">
        <v>4381</v>
      </c>
      <c r="E721" s="332">
        <f t="shared" si="40"/>
        <v>2.24</v>
      </c>
      <c r="F721" s="275" t="str">
        <f t="shared" si="38"/>
        <v>是</v>
      </c>
      <c r="G721" s="173" t="str">
        <f t="shared" si="39"/>
        <v>项</v>
      </c>
    </row>
    <row r="722" ht="36" customHeight="1" spans="1:7">
      <c r="A722" s="433" t="s">
        <v>1335</v>
      </c>
      <c r="B722" s="300" t="s">
        <v>1336</v>
      </c>
      <c r="C722" s="301">
        <v>624</v>
      </c>
      <c r="D722" s="301">
        <v>632</v>
      </c>
      <c r="E722" s="332">
        <f t="shared" si="40"/>
        <v>1.28</v>
      </c>
      <c r="F722" s="275" t="str">
        <f t="shared" si="38"/>
        <v>是</v>
      </c>
      <c r="G722" s="173" t="str">
        <f t="shared" si="39"/>
        <v>项</v>
      </c>
    </row>
    <row r="723" ht="36" customHeight="1" spans="1:7">
      <c r="A723" s="432" t="s">
        <v>1337</v>
      </c>
      <c r="B723" s="295" t="s">
        <v>1338</v>
      </c>
      <c r="C723" s="297">
        <f>SUM(C724:C726)</f>
        <v>1700</v>
      </c>
      <c r="D723" s="297">
        <f>SUM(D724:D726)</f>
        <v>1069</v>
      </c>
      <c r="E723" s="332">
        <f t="shared" si="40"/>
        <v>-37.12</v>
      </c>
      <c r="F723" s="275" t="str">
        <f t="shared" si="38"/>
        <v>是</v>
      </c>
      <c r="G723" s="173" t="str">
        <f t="shared" si="39"/>
        <v>款</v>
      </c>
    </row>
    <row r="724" ht="36" customHeight="1" spans="1:7">
      <c r="A724" s="433" t="s">
        <v>1339</v>
      </c>
      <c r="B724" s="300" t="s">
        <v>1340</v>
      </c>
      <c r="C724" s="301">
        <v>15</v>
      </c>
      <c r="D724" s="301">
        <v>23</v>
      </c>
      <c r="E724" s="332">
        <f t="shared" si="40"/>
        <v>53.33</v>
      </c>
      <c r="F724" s="275" t="str">
        <f t="shared" si="38"/>
        <v>是</v>
      </c>
      <c r="G724" s="173" t="str">
        <f t="shared" si="39"/>
        <v>项</v>
      </c>
    </row>
    <row r="725" ht="36" customHeight="1" spans="1:7">
      <c r="A725" s="433" t="s">
        <v>1341</v>
      </c>
      <c r="B725" s="300" t="s">
        <v>1342</v>
      </c>
      <c r="C725" s="301">
        <v>1685</v>
      </c>
      <c r="D725" s="301">
        <v>1046</v>
      </c>
      <c r="E725" s="332">
        <f t="shared" si="40"/>
        <v>-37.92</v>
      </c>
      <c r="F725" s="275" t="str">
        <f t="shared" si="38"/>
        <v>是</v>
      </c>
      <c r="G725" s="173" t="str">
        <f t="shared" si="39"/>
        <v>项</v>
      </c>
    </row>
    <row r="726" ht="36" customHeight="1" spans="1:7">
      <c r="A726" s="433" t="s">
        <v>1343</v>
      </c>
      <c r="B726" s="300" t="s">
        <v>1344</v>
      </c>
      <c r="C726" s="301">
        <v>0</v>
      </c>
      <c r="D726" s="301">
        <v>0</v>
      </c>
      <c r="E726" s="332" t="str">
        <f t="shared" si="40"/>
        <v/>
      </c>
      <c r="F726" s="275" t="str">
        <f t="shared" si="38"/>
        <v>否</v>
      </c>
      <c r="G726" s="173" t="str">
        <f t="shared" si="39"/>
        <v>项</v>
      </c>
    </row>
    <row r="727" ht="36" customHeight="1" spans="1:7">
      <c r="A727" s="432" t="s">
        <v>1345</v>
      </c>
      <c r="B727" s="295" t="s">
        <v>1346</v>
      </c>
      <c r="C727" s="297">
        <f>SUM(C728:C730)</f>
        <v>480</v>
      </c>
      <c r="D727" s="297">
        <f>SUM(D728:D730)</f>
        <v>279</v>
      </c>
      <c r="E727" s="332">
        <f t="shared" si="40"/>
        <v>-41.88</v>
      </c>
      <c r="F727" s="275" t="str">
        <f t="shared" si="38"/>
        <v>是</v>
      </c>
      <c r="G727" s="173" t="str">
        <f t="shared" si="39"/>
        <v>款</v>
      </c>
    </row>
    <row r="728" ht="36" customHeight="1" spans="1:7">
      <c r="A728" s="433" t="s">
        <v>1347</v>
      </c>
      <c r="B728" s="300" t="s">
        <v>1348</v>
      </c>
      <c r="C728" s="301">
        <v>473</v>
      </c>
      <c r="D728" s="301">
        <v>272</v>
      </c>
      <c r="E728" s="332">
        <f t="shared" si="40"/>
        <v>-42.49</v>
      </c>
      <c r="F728" s="275" t="str">
        <f t="shared" si="38"/>
        <v>是</v>
      </c>
      <c r="G728" s="173" t="str">
        <f t="shared" si="39"/>
        <v>项</v>
      </c>
    </row>
    <row r="729" ht="36" customHeight="1" spans="1:7">
      <c r="A729" s="433" t="s">
        <v>1349</v>
      </c>
      <c r="B729" s="300" t="s">
        <v>1350</v>
      </c>
      <c r="C729" s="301">
        <v>0</v>
      </c>
      <c r="D729" s="301">
        <v>0</v>
      </c>
      <c r="E729" s="332" t="str">
        <f t="shared" si="40"/>
        <v/>
      </c>
      <c r="F729" s="275" t="str">
        <f t="shared" si="38"/>
        <v>否</v>
      </c>
      <c r="G729" s="173" t="str">
        <f t="shared" si="39"/>
        <v>项</v>
      </c>
    </row>
    <row r="730" ht="36" customHeight="1" spans="1:7">
      <c r="A730" s="433" t="s">
        <v>1351</v>
      </c>
      <c r="B730" s="300" t="s">
        <v>1352</v>
      </c>
      <c r="C730" s="301">
        <v>7</v>
      </c>
      <c r="D730" s="301">
        <v>7</v>
      </c>
      <c r="E730" s="332">
        <f t="shared" si="40"/>
        <v>0</v>
      </c>
      <c r="F730" s="275" t="str">
        <f t="shared" si="38"/>
        <v>是</v>
      </c>
      <c r="G730" s="173" t="str">
        <f t="shared" si="39"/>
        <v>项</v>
      </c>
    </row>
    <row r="731" ht="36" customHeight="1" spans="1:7">
      <c r="A731" s="432" t="s">
        <v>1353</v>
      </c>
      <c r="B731" s="295" t="s">
        <v>1354</v>
      </c>
      <c r="C731" s="297">
        <f>SUM(C732:C733)</f>
        <v>232</v>
      </c>
      <c r="D731" s="297">
        <f>SUM(D732:D733)</f>
        <v>222</v>
      </c>
      <c r="E731" s="332">
        <f t="shared" si="40"/>
        <v>-4.31</v>
      </c>
      <c r="F731" s="275" t="str">
        <f t="shared" si="38"/>
        <v>是</v>
      </c>
      <c r="G731" s="173" t="str">
        <f t="shared" si="39"/>
        <v>款</v>
      </c>
    </row>
    <row r="732" ht="36" customHeight="1" spans="1:7">
      <c r="A732" s="433" t="s">
        <v>1355</v>
      </c>
      <c r="B732" s="300" t="s">
        <v>1356</v>
      </c>
      <c r="C732" s="301">
        <v>232</v>
      </c>
      <c r="D732" s="301">
        <v>222</v>
      </c>
      <c r="E732" s="332">
        <f t="shared" si="40"/>
        <v>-4.31</v>
      </c>
      <c r="F732" s="275" t="str">
        <f t="shared" si="38"/>
        <v>是</v>
      </c>
      <c r="G732" s="173" t="str">
        <f t="shared" si="39"/>
        <v>项</v>
      </c>
    </row>
    <row r="733" ht="36" customHeight="1" spans="1:7">
      <c r="A733" s="433" t="s">
        <v>1357</v>
      </c>
      <c r="B733" s="300" t="s">
        <v>1358</v>
      </c>
      <c r="C733" s="301">
        <v>0</v>
      </c>
      <c r="D733" s="301">
        <v>0</v>
      </c>
      <c r="E733" s="332" t="str">
        <f t="shared" si="40"/>
        <v/>
      </c>
      <c r="F733" s="275" t="str">
        <f t="shared" si="38"/>
        <v>否</v>
      </c>
      <c r="G733" s="173" t="str">
        <f t="shared" si="39"/>
        <v>项</v>
      </c>
    </row>
    <row r="734" ht="36" customHeight="1" spans="1:7">
      <c r="A734" s="432" t="s">
        <v>1359</v>
      </c>
      <c r="B734" s="295" t="s">
        <v>1360</v>
      </c>
      <c r="C734" s="297">
        <f>SUM(C735:C742)</f>
        <v>531</v>
      </c>
      <c r="D734" s="297">
        <f>SUM(D735:D742)</f>
        <v>484</v>
      </c>
      <c r="E734" s="332">
        <f t="shared" si="40"/>
        <v>-8.85</v>
      </c>
      <c r="F734" s="275" t="str">
        <f t="shared" si="38"/>
        <v>是</v>
      </c>
      <c r="G734" s="173" t="str">
        <f t="shared" si="39"/>
        <v>款</v>
      </c>
    </row>
    <row r="735" ht="36" customHeight="1" spans="1:7">
      <c r="A735" s="433" t="s">
        <v>1361</v>
      </c>
      <c r="B735" s="300" t="s">
        <v>139</v>
      </c>
      <c r="C735" s="301">
        <v>488</v>
      </c>
      <c r="D735" s="301">
        <v>475</v>
      </c>
      <c r="E735" s="332">
        <f t="shared" si="40"/>
        <v>-2.66</v>
      </c>
      <c r="F735" s="275" t="str">
        <f t="shared" si="38"/>
        <v>是</v>
      </c>
      <c r="G735" s="173" t="str">
        <f t="shared" si="39"/>
        <v>项</v>
      </c>
    </row>
    <row r="736" ht="36" customHeight="1" spans="1:7">
      <c r="A736" s="433" t="s">
        <v>1362</v>
      </c>
      <c r="B736" s="300" t="s">
        <v>141</v>
      </c>
      <c r="C736" s="301">
        <v>0</v>
      </c>
      <c r="D736" s="301">
        <v>0</v>
      </c>
      <c r="E736" s="332" t="str">
        <f t="shared" si="40"/>
        <v/>
      </c>
      <c r="F736" s="275" t="str">
        <f t="shared" si="38"/>
        <v>否</v>
      </c>
      <c r="G736" s="173" t="str">
        <f t="shared" si="39"/>
        <v>项</v>
      </c>
    </row>
    <row r="737" ht="36" customHeight="1" spans="1:7">
      <c r="A737" s="433" t="s">
        <v>1363</v>
      </c>
      <c r="B737" s="300" t="s">
        <v>143</v>
      </c>
      <c r="C737" s="301">
        <v>0</v>
      </c>
      <c r="D737" s="301">
        <v>0</v>
      </c>
      <c r="E737" s="332" t="str">
        <f t="shared" si="40"/>
        <v/>
      </c>
      <c r="F737" s="275" t="str">
        <f t="shared" si="38"/>
        <v>否</v>
      </c>
      <c r="G737" s="173" t="str">
        <f t="shared" si="39"/>
        <v>项</v>
      </c>
    </row>
    <row r="738" ht="36" customHeight="1" spans="1:7">
      <c r="A738" s="433" t="s">
        <v>1364</v>
      </c>
      <c r="B738" s="300" t="s">
        <v>240</v>
      </c>
      <c r="C738" s="301">
        <v>9</v>
      </c>
      <c r="D738" s="301">
        <v>9</v>
      </c>
      <c r="E738" s="332">
        <f t="shared" si="40"/>
        <v>0</v>
      </c>
      <c r="F738" s="275" t="str">
        <f t="shared" si="38"/>
        <v>是</v>
      </c>
      <c r="G738" s="173" t="str">
        <f t="shared" si="39"/>
        <v>项</v>
      </c>
    </row>
    <row r="739" ht="36" customHeight="1" spans="1:7">
      <c r="A739" s="433" t="s">
        <v>1365</v>
      </c>
      <c r="B739" s="300" t="s">
        <v>1366</v>
      </c>
      <c r="C739" s="301">
        <v>0</v>
      </c>
      <c r="D739" s="301"/>
      <c r="E739" s="332" t="str">
        <f t="shared" si="40"/>
        <v/>
      </c>
      <c r="F739" s="275" t="str">
        <f t="shared" si="38"/>
        <v>否</v>
      </c>
      <c r="G739" s="173" t="str">
        <f t="shared" si="39"/>
        <v>项</v>
      </c>
    </row>
    <row r="740" ht="36" customHeight="1" spans="1:7">
      <c r="A740" s="433" t="s">
        <v>1367</v>
      </c>
      <c r="B740" s="300" t="s">
        <v>1368</v>
      </c>
      <c r="C740" s="301">
        <v>0</v>
      </c>
      <c r="D740" s="301"/>
      <c r="E740" s="332" t="str">
        <f t="shared" si="40"/>
        <v/>
      </c>
      <c r="F740" s="275" t="str">
        <f t="shared" si="38"/>
        <v>否</v>
      </c>
      <c r="G740" s="173" t="str">
        <f t="shared" si="39"/>
        <v>项</v>
      </c>
    </row>
    <row r="741" ht="36" customHeight="1" spans="1:7">
      <c r="A741" s="433" t="s">
        <v>1369</v>
      </c>
      <c r="B741" s="300" t="s">
        <v>157</v>
      </c>
      <c r="C741" s="301">
        <v>0</v>
      </c>
      <c r="D741" s="301"/>
      <c r="E741" s="332" t="str">
        <f t="shared" si="40"/>
        <v/>
      </c>
      <c r="F741" s="275" t="str">
        <f t="shared" si="38"/>
        <v>否</v>
      </c>
      <c r="G741" s="173" t="str">
        <f t="shared" si="39"/>
        <v>项</v>
      </c>
    </row>
    <row r="742" ht="36" customHeight="1" spans="1:7">
      <c r="A742" s="433" t="s">
        <v>1370</v>
      </c>
      <c r="B742" s="300" t="s">
        <v>1371</v>
      </c>
      <c r="C742" s="301">
        <v>34</v>
      </c>
      <c r="D742" s="301">
        <v>0</v>
      </c>
      <c r="E742" s="332">
        <f t="shared" si="40"/>
        <v>-100</v>
      </c>
      <c r="F742" s="275" t="str">
        <f t="shared" si="38"/>
        <v>是</v>
      </c>
      <c r="G742" s="173" t="str">
        <f t="shared" si="39"/>
        <v>项</v>
      </c>
    </row>
    <row r="743" ht="36" customHeight="1" spans="1:7">
      <c r="A743" s="432" t="s">
        <v>1372</v>
      </c>
      <c r="B743" s="295" t="s">
        <v>1373</v>
      </c>
      <c r="C743" s="297">
        <v>0</v>
      </c>
      <c r="D743" s="297">
        <f>SUM(D744)</f>
        <v>0</v>
      </c>
      <c r="E743" s="332" t="str">
        <f t="shared" si="40"/>
        <v/>
      </c>
      <c r="F743" s="275" t="str">
        <f t="shared" si="38"/>
        <v>否</v>
      </c>
      <c r="G743" s="173" t="str">
        <f t="shared" si="39"/>
        <v>款</v>
      </c>
    </row>
    <row r="744" ht="36" customHeight="1" spans="1:7">
      <c r="A744" s="433" t="s">
        <v>1374</v>
      </c>
      <c r="B744" s="300" t="s">
        <v>1375</v>
      </c>
      <c r="C744" s="301">
        <v>0</v>
      </c>
      <c r="D744" s="301">
        <v>0</v>
      </c>
      <c r="E744" s="332" t="str">
        <f t="shared" si="40"/>
        <v/>
      </c>
      <c r="F744" s="275" t="str">
        <f t="shared" si="38"/>
        <v>否</v>
      </c>
      <c r="G744" s="173" t="str">
        <f t="shared" si="39"/>
        <v>项</v>
      </c>
    </row>
    <row r="745" ht="36" customHeight="1" spans="1:7">
      <c r="A745" s="432" t="s">
        <v>1376</v>
      </c>
      <c r="B745" s="295" t="s">
        <v>1377</v>
      </c>
      <c r="C745" s="297">
        <f>SUM(C746)</f>
        <v>56</v>
      </c>
      <c r="D745" s="297">
        <f>SUM(D746)</f>
        <v>41</v>
      </c>
      <c r="E745" s="332">
        <f t="shared" si="40"/>
        <v>-26.79</v>
      </c>
      <c r="F745" s="275" t="str">
        <f t="shared" si="38"/>
        <v>是</v>
      </c>
      <c r="G745" s="173" t="str">
        <f t="shared" si="39"/>
        <v>款</v>
      </c>
    </row>
    <row r="746" ht="36" customHeight="1" spans="1:7">
      <c r="A746" s="433">
        <v>2109999</v>
      </c>
      <c r="B746" s="300" t="s">
        <v>1378</v>
      </c>
      <c r="C746" s="301">
        <v>56</v>
      </c>
      <c r="D746" s="301">
        <v>41</v>
      </c>
      <c r="E746" s="332">
        <f t="shared" si="40"/>
        <v>-26.79</v>
      </c>
      <c r="F746" s="275" t="str">
        <f t="shared" si="38"/>
        <v>是</v>
      </c>
      <c r="G746" s="173" t="str">
        <f t="shared" si="39"/>
        <v>项</v>
      </c>
    </row>
    <row r="747" ht="36" customHeight="1" spans="1:7">
      <c r="A747" s="437" t="s">
        <v>1379</v>
      </c>
      <c r="B747" s="438" t="s">
        <v>524</v>
      </c>
      <c r="C747" s="439"/>
      <c r="D747" s="439"/>
      <c r="E747" s="332" t="str">
        <f t="shared" si="40"/>
        <v/>
      </c>
      <c r="F747" s="275" t="str">
        <f t="shared" si="38"/>
        <v>否</v>
      </c>
      <c r="G747" s="173" t="str">
        <f t="shared" si="39"/>
        <v>项</v>
      </c>
    </row>
    <row r="748" ht="36" customHeight="1" spans="1:7">
      <c r="A748" s="437" t="s">
        <v>1380</v>
      </c>
      <c r="B748" s="438" t="s">
        <v>710</v>
      </c>
      <c r="C748" s="439"/>
      <c r="D748" s="439"/>
      <c r="E748" s="332" t="str">
        <f t="shared" si="40"/>
        <v/>
      </c>
      <c r="F748" s="275" t="str">
        <f t="shared" si="38"/>
        <v>否</v>
      </c>
      <c r="G748" s="173" t="str">
        <f t="shared" si="39"/>
        <v>项</v>
      </c>
    </row>
    <row r="749" ht="36" customHeight="1" spans="1:7">
      <c r="A749" s="432" t="s">
        <v>86</v>
      </c>
      <c r="B749" s="295" t="s">
        <v>87</v>
      </c>
      <c r="C749" s="297">
        <f>C750+C760+C764+C773+C778+C785+C791+C794+C797+C799+C807+C809+C811+C826</f>
        <v>972</v>
      </c>
      <c r="D749" s="297">
        <f>D750+D760+D764+D773+D778+D785+D791+D794+D797+D799+D807+D809+D811+D826</f>
        <v>1254</v>
      </c>
      <c r="E749" s="332">
        <f t="shared" si="40"/>
        <v>29.01</v>
      </c>
      <c r="F749" s="275" t="str">
        <f t="shared" si="38"/>
        <v>是</v>
      </c>
      <c r="G749" s="173" t="str">
        <f t="shared" si="39"/>
        <v>类</v>
      </c>
    </row>
    <row r="750" ht="36" customHeight="1" spans="1:7">
      <c r="A750" s="432" t="s">
        <v>1381</v>
      </c>
      <c r="B750" s="295" t="s">
        <v>1382</v>
      </c>
      <c r="C750" s="297">
        <f>SUM(C751:C759)</f>
        <v>78</v>
      </c>
      <c r="D750" s="297">
        <f>SUM(D751:D759)</f>
        <v>82</v>
      </c>
      <c r="E750" s="332">
        <f t="shared" si="40"/>
        <v>5.13</v>
      </c>
      <c r="F750" s="275" t="str">
        <f t="shared" si="38"/>
        <v>是</v>
      </c>
      <c r="G750" s="173" t="str">
        <f t="shared" si="39"/>
        <v>款</v>
      </c>
    </row>
    <row r="751" ht="36" customHeight="1" spans="1:7">
      <c r="A751" s="433" t="s">
        <v>1383</v>
      </c>
      <c r="B751" s="300" t="s">
        <v>139</v>
      </c>
      <c r="C751" s="301">
        <v>23</v>
      </c>
      <c r="D751" s="301">
        <v>23</v>
      </c>
      <c r="E751" s="332">
        <f t="shared" si="40"/>
        <v>0</v>
      </c>
      <c r="F751" s="275" t="str">
        <f t="shared" si="38"/>
        <v>是</v>
      </c>
      <c r="G751" s="173" t="str">
        <f t="shared" si="39"/>
        <v>项</v>
      </c>
    </row>
    <row r="752" ht="36" customHeight="1" spans="1:7">
      <c r="A752" s="433" t="s">
        <v>1384</v>
      </c>
      <c r="B752" s="300" t="s">
        <v>141</v>
      </c>
      <c r="C752" s="301">
        <v>0</v>
      </c>
      <c r="D752" s="301"/>
      <c r="E752" s="332" t="str">
        <f t="shared" si="40"/>
        <v/>
      </c>
      <c r="F752" s="275" t="str">
        <f t="shared" si="38"/>
        <v>否</v>
      </c>
      <c r="G752" s="173" t="str">
        <f t="shared" si="39"/>
        <v>项</v>
      </c>
    </row>
    <row r="753" ht="36" customHeight="1" spans="1:7">
      <c r="A753" s="433" t="s">
        <v>1385</v>
      </c>
      <c r="B753" s="300" t="s">
        <v>143</v>
      </c>
      <c r="C753" s="301">
        <v>0</v>
      </c>
      <c r="D753" s="301"/>
      <c r="E753" s="332" t="str">
        <f t="shared" si="40"/>
        <v/>
      </c>
      <c r="F753" s="275" t="str">
        <f t="shared" si="38"/>
        <v>否</v>
      </c>
      <c r="G753" s="173" t="str">
        <f t="shared" si="39"/>
        <v>项</v>
      </c>
    </row>
    <row r="754" ht="36" customHeight="1" spans="1:7">
      <c r="A754" s="433" t="s">
        <v>1386</v>
      </c>
      <c r="B754" s="300" t="s">
        <v>1387</v>
      </c>
      <c r="C754" s="301">
        <v>0</v>
      </c>
      <c r="D754" s="301"/>
      <c r="E754" s="332" t="str">
        <f t="shared" si="40"/>
        <v/>
      </c>
      <c r="F754" s="275" t="str">
        <f t="shared" si="38"/>
        <v>否</v>
      </c>
      <c r="G754" s="173" t="str">
        <f t="shared" si="39"/>
        <v>项</v>
      </c>
    </row>
    <row r="755" ht="36" customHeight="1" spans="1:7">
      <c r="A755" s="433" t="s">
        <v>1388</v>
      </c>
      <c r="B755" s="300" t="s">
        <v>1389</v>
      </c>
      <c r="C755" s="301">
        <v>0</v>
      </c>
      <c r="D755" s="301"/>
      <c r="E755" s="332" t="str">
        <f t="shared" si="40"/>
        <v/>
      </c>
      <c r="F755" s="275" t="str">
        <f t="shared" si="38"/>
        <v>否</v>
      </c>
      <c r="G755" s="173" t="str">
        <f t="shared" si="39"/>
        <v>项</v>
      </c>
    </row>
    <row r="756" ht="36" customHeight="1" spans="1:7">
      <c r="A756" s="433" t="s">
        <v>1390</v>
      </c>
      <c r="B756" s="300" t="s">
        <v>1391</v>
      </c>
      <c r="C756" s="301">
        <v>0</v>
      </c>
      <c r="D756" s="301"/>
      <c r="E756" s="332" t="str">
        <f t="shared" si="40"/>
        <v/>
      </c>
      <c r="F756" s="275" t="str">
        <f t="shared" si="38"/>
        <v>否</v>
      </c>
      <c r="G756" s="173" t="str">
        <f t="shared" si="39"/>
        <v>项</v>
      </c>
    </row>
    <row r="757" ht="36" customHeight="1" spans="1:7">
      <c r="A757" s="433" t="s">
        <v>1392</v>
      </c>
      <c r="B757" s="300" t="s">
        <v>1393</v>
      </c>
      <c r="C757" s="301">
        <v>0</v>
      </c>
      <c r="D757" s="301"/>
      <c r="E757" s="332" t="str">
        <f t="shared" si="40"/>
        <v/>
      </c>
      <c r="F757" s="275" t="str">
        <f t="shared" si="38"/>
        <v>否</v>
      </c>
      <c r="G757" s="173" t="str">
        <f t="shared" si="39"/>
        <v>项</v>
      </c>
    </row>
    <row r="758" ht="36" customHeight="1" spans="1:7">
      <c r="A758" s="433" t="s">
        <v>1394</v>
      </c>
      <c r="B758" s="300" t="s">
        <v>1395</v>
      </c>
      <c r="C758" s="301">
        <v>0</v>
      </c>
      <c r="D758" s="301"/>
      <c r="E758" s="332" t="str">
        <f t="shared" si="40"/>
        <v/>
      </c>
      <c r="F758" s="275" t="str">
        <f t="shared" si="38"/>
        <v>否</v>
      </c>
      <c r="G758" s="173" t="str">
        <f t="shared" si="39"/>
        <v>项</v>
      </c>
    </row>
    <row r="759" ht="36" customHeight="1" spans="1:7">
      <c r="A759" s="433" t="s">
        <v>1396</v>
      </c>
      <c r="B759" s="300" t="s">
        <v>1397</v>
      </c>
      <c r="C759" s="301">
        <v>55</v>
      </c>
      <c r="D759" s="301">
        <v>59</v>
      </c>
      <c r="E759" s="332">
        <f t="shared" si="40"/>
        <v>7.27</v>
      </c>
      <c r="F759" s="275" t="str">
        <f t="shared" si="38"/>
        <v>是</v>
      </c>
      <c r="G759" s="173" t="str">
        <f t="shared" si="39"/>
        <v>项</v>
      </c>
    </row>
    <row r="760" ht="36" customHeight="1" spans="1:7">
      <c r="A760" s="432" t="s">
        <v>1398</v>
      </c>
      <c r="B760" s="295" t="s">
        <v>1399</v>
      </c>
      <c r="C760" s="297"/>
      <c r="D760" s="297"/>
      <c r="E760" s="332" t="str">
        <f t="shared" si="40"/>
        <v/>
      </c>
      <c r="F760" s="275" t="str">
        <f t="shared" si="38"/>
        <v>否</v>
      </c>
      <c r="G760" s="173" t="str">
        <f t="shared" si="39"/>
        <v>款</v>
      </c>
    </row>
    <row r="761" ht="36" customHeight="1" spans="1:7">
      <c r="A761" s="433" t="s">
        <v>1400</v>
      </c>
      <c r="B761" s="300" t="s">
        <v>1401</v>
      </c>
      <c r="C761" s="301"/>
      <c r="D761" s="301"/>
      <c r="E761" s="332" t="str">
        <f t="shared" si="40"/>
        <v/>
      </c>
      <c r="F761" s="275" t="str">
        <f t="shared" si="38"/>
        <v>否</v>
      </c>
      <c r="G761" s="173" t="str">
        <f t="shared" si="39"/>
        <v>项</v>
      </c>
    </row>
    <row r="762" ht="36" customHeight="1" spans="1:7">
      <c r="A762" s="433" t="s">
        <v>1402</v>
      </c>
      <c r="B762" s="300" t="s">
        <v>1403</v>
      </c>
      <c r="C762" s="301"/>
      <c r="D762" s="301"/>
      <c r="E762" s="332" t="str">
        <f t="shared" si="40"/>
        <v/>
      </c>
      <c r="F762" s="275" t="str">
        <f t="shared" si="38"/>
        <v>否</v>
      </c>
      <c r="G762" s="173" t="str">
        <f t="shared" si="39"/>
        <v>项</v>
      </c>
    </row>
    <row r="763" ht="36" customHeight="1" spans="1:7">
      <c r="A763" s="433" t="s">
        <v>1404</v>
      </c>
      <c r="B763" s="300" t="s">
        <v>1405</v>
      </c>
      <c r="C763" s="301"/>
      <c r="D763" s="301"/>
      <c r="E763" s="332" t="str">
        <f t="shared" si="40"/>
        <v/>
      </c>
      <c r="F763" s="275" t="str">
        <f t="shared" si="38"/>
        <v>否</v>
      </c>
      <c r="G763" s="173" t="str">
        <f t="shared" si="39"/>
        <v>项</v>
      </c>
    </row>
    <row r="764" ht="36" customHeight="1" spans="1:7">
      <c r="A764" s="432" t="s">
        <v>1406</v>
      </c>
      <c r="B764" s="295" t="s">
        <v>1407</v>
      </c>
      <c r="C764" s="297">
        <f>SUM(C765:C772)</f>
        <v>256</v>
      </c>
      <c r="D764" s="297">
        <f>SUM(D765:D772)</f>
        <v>634</v>
      </c>
      <c r="E764" s="332">
        <f t="shared" si="40"/>
        <v>147.66</v>
      </c>
      <c r="F764" s="275" t="str">
        <f t="shared" si="38"/>
        <v>是</v>
      </c>
      <c r="G764" s="173" t="str">
        <f t="shared" si="39"/>
        <v>款</v>
      </c>
    </row>
    <row r="765" ht="36" customHeight="1" spans="1:7">
      <c r="A765" s="433" t="s">
        <v>1408</v>
      </c>
      <c r="B765" s="300" t="s">
        <v>1409</v>
      </c>
      <c r="C765" s="301"/>
      <c r="D765" s="301"/>
      <c r="E765" s="332" t="str">
        <f t="shared" si="40"/>
        <v/>
      </c>
      <c r="F765" s="275" t="str">
        <f t="shared" si="38"/>
        <v>否</v>
      </c>
      <c r="G765" s="173" t="str">
        <f t="shared" si="39"/>
        <v>项</v>
      </c>
    </row>
    <row r="766" ht="36" customHeight="1" spans="1:7">
      <c r="A766" s="433" t="s">
        <v>1410</v>
      </c>
      <c r="B766" s="300" t="s">
        <v>1411</v>
      </c>
      <c r="C766" s="301">
        <v>100</v>
      </c>
      <c r="D766" s="301">
        <v>530</v>
      </c>
      <c r="E766" s="332">
        <f t="shared" si="40"/>
        <v>430</v>
      </c>
      <c r="F766" s="275" t="str">
        <f t="shared" si="38"/>
        <v>是</v>
      </c>
      <c r="G766" s="173" t="str">
        <f t="shared" si="39"/>
        <v>项</v>
      </c>
    </row>
    <row r="767" ht="36" customHeight="1" spans="1:7">
      <c r="A767" s="433" t="s">
        <v>1412</v>
      </c>
      <c r="B767" s="300" t="s">
        <v>1413</v>
      </c>
      <c r="C767" s="301">
        <v>0</v>
      </c>
      <c r="D767" s="301">
        <v>0</v>
      </c>
      <c r="E767" s="332" t="str">
        <f t="shared" si="40"/>
        <v/>
      </c>
      <c r="F767" s="275" t="str">
        <f t="shared" si="38"/>
        <v>否</v>
      </c>
      <c r="G767" s="173" t="str">
        <f t="shared" si="39"/>
        <v>项</v>
      </c>
    </row>
    <row r="768" ht="36" customHeight="1" spans="1:7">
      <c r="A768" s="433" t="s">
        <v>1414</v>
      </c>
      <c r="B768" s="300" t="s">
        <v>1415</v>
      </c>
      <c r="C768" s="301">
        <v>0</v>
      </c>
      <c r="D768" s="301"/>
      <c r="E768" s="332" t="str">
        <f t="shared" si="40"/>
        <v/>
      </c>
      <c r="F768" s="275" t="str">
        <f t="shared" si="38"/>
        <v>否</v>
      </c>
      <c r="G768" s="173" t="str">
        <f t="shared" si="39"/>
        <v>项</v>
      </c>
    </row>
    <row r="769" ht="36" customHeight="1" spans="1:7">
      <c r="A769" s="433" t="s">
        <v>1416</v>
      </c>
      <c r="B769" s="300" t="s">
        <v>1417</v>
      </c>
      <c r="C769" s="301">
        <v>0</v>
      </c>
      <c r="D769" s="301">
        <v>0</v>
      </c>
      <c r="E769" s="332" t="str">
        <f t="shared" si="40"/>
        <v/>
      </c>
      <c r="F769" s="275" t="str">
        <f t="shared" si="38"/>
        <v>否</v>
      </c>
      <c r="G769" s="173" t="str">
        <f t="shared" si="39"/>
        <v>项</v>
      </c>
    </row>
    <row r="770" ht="36" customHeight="1" spans="1:7">
      <c r="A770" s="433" t="s">
        <v>1418</v>
      </c>
      <c r="B770" s="300" t="s">
        <v>1419</v>
      </c>
      <c r="C770" s="301">
        <v>0</v>
      </c>
      <c r="D770" s="301">
        <v>0</v>
      </c>
      <c r="E770" s="332" t="str">
        <f t="shared" si="40"/>
        <v/>
      </c>
      <c r="F770" s="275" t="str">
        <f t="shared" si="38"/>
        <v>否</v>
      </c>
      <c r="G770" s="173" t="str">
        <f t="shared" si="39"/>
        <v>项</v>
      </c>
    </row>
    <row r="771" ht="36" customHeight="1" spans="1:7">
      <c r="A771" s="333" t="s">
        <v>1420</v>
      </c>
      <c r="B771" s="300" t="s">
        <v>1421</v>
      </c>
      <c r="C771" s="301">
        <v>0</v>
      </c>
      <c r="D771" s="301">
        <v>0</v>
      </c>
      <c r="E771" s="332" t="str">
        <f t="shared" si="40"/>
        <v/>
      </c>
      <c r="F771" s="275" t="str">
        <f t="shared" si="38"/>
        <v>否</v>
      </c>
      <c r="G771" s="173" t="str">
        <f t="shared" si="39"/>
        <v>项</v>
      </c>
    </row>
    <row r="772" ht="36" customHeight="1" spans="1:7">
      <c r="A772" s="433" t="s">
        <v>1422</v>
      </c>
      <c r="B772" s="300" t="s">
        <v>1423</v>
      </c>
      <c r="C772" s="301">
        <v>156</v>
      </c>
      <c r="D772" s="301">
        <v>104</v>
      </c>
      <c r="E772" s="332">
        <f t="shared" si="40"/>
        <v>-33.33</v>
      </c>
      <c r="F772" s="275" t="str">
        <f t="shared" si="38"/>
        <v>是</v>
      </c>
      <c r="G772" s="173" t="str">
        <f t="shared" si="39"/>
        <v>项</v>
      </c>
    </row>
    <row r="773" ht="36" customHeight="1" spans="1:7">
      <c r="A773" s="432" t="s">
        <v>1424</v>
      </c>
      <c r="B773" s="295" t="s">
        <v>1425</v>
      </c>
      <c r="C773" s="297">
        <f>SUM(C774:C777)</f>
        <v>521</v>
      </c>
      <c r="D773" s="297">
        <f>SUM(D774:D777)</f>
        <v>538</v>
      </c>
      <c r="E773" s="332">
        <f t="shared" si="40"/>
        <v>3.26</v>
      </c>
      <c r="F773" s="275" t="str">
        <f t="shared" si="38"/>
        <v>是</v>
      </c>
      <c r="G773" s="173" t="str">
        <f t="shared" si="39"/>
        <v>款</v>
      </c>
    </row>
    <row r="774" ht="36" customHeight="1" spans="1:7">
      <c r="A774" s="433" t="s">
        <v>1426</v>
      </c>
      <c r="B774" s="300" t="s">
        <v>1427</v>
      </c>
      <c r="C774" s="301">
        <v>0</v>
      </c>
      <c r="D774" s="301"/>
      <c r="E774" s="332" t="str">
        <f t="shared" si="40"/>
        <v/>
      </c>
      <c r="F774" s="275" t="str">
        <f t="shared" si="38"/>
        <v>否</v>
      </c>
      <c r="G774" s="173" t="str">
        <f t="shared" si="39"/>
        <v>项</v>
      </c>
    </row>
    <row r="775" ht="36" customHeight="1" spans="1:7">
      <c r="A775" s="433" t="s">
        <v>1428</v>
      </c>
      <c r="B775" s="300" t="s">
        <v>1429</v>
      </c>
      <c r="C775" s="301">
        <v>405</v>
      </c>
      <c r="D775" s="301">
        <v>410</v>
      </c>
      <c r="E775" s="332">
        <f t="shared" si="40"/>
        <v>1.23</v>
      </c>
      <c r="F775" s="275" t="str">
        <f t="shared" si="38"/>
        <v>是</v>
      </c>
      <c r="G775" s="173" t="str">
        <f t="shared" si="39"/>
        <v>项</v>
      </c>
    </row>
    <row r="776" ht="36" customHeight="1" spans="1:7">
      <c r="A776" s="433" t="s">
        <v>1430</v>
      </c>
      <c r="B776" s="300" t="s">
        <v>1431</v>
      </c>
      <c r="C776" s="301">
        <v>0</v>
      </c>
      <c r="D776" s="301"/>
      <c r="E776" s="332" t="str">
        <f t="shared" si="40"/>
        <v/>
      </c>
      <c r="F776" s="275" t="str">
        <f t="shared" si="38"/>
        <v>否</v>
      </c>
      <c r="G776" s="173" t="str">
        <f t="shared" si="39"/>
        <v>项</v>
      </c>
    </row>
    <row r="777" ht="36" customHeight="1" spans="1:7">
      <c r="A777" s="433" t="s">
        <v>1432</v>
      </c>
      <c r="B777" s="300" t="s">
        <v>1433</v>
      </c>
      <c r="C777" s="301">
        <v>116</v>
      </c>
      <c r="D777" s="301">
        <v>128</v>
      </c>
      <c r="E777" s="332">
        <f t="shared" si="40"/>
        <v>10.34</v>
      </c>
      <c r="F777" s="275" t="str">
        <f t="shared" si="38"/>
        <v>是</v>
      </c>
      <c r="G777" s="173" t="str">
        <f t="shared" si="39"/>
        <v>项</v>
      </c>
    </row>
    <row r="778" ht="36" customHeight="1" spans="1:7">
      <c r="A778" s="432" t="s">
        <v>1434</v>
      </c>
      <c r="B778" s="295" t="s">
        <v>1435</v>
      </c>
      <c r="C778" s="297">
        <f>SUM(C779:C784)</f>
        <v>25</v>
      </c>
      <c r="D778" s="297">
        <f>SUM(D779:D784)</f>
        <v>0</v>
      </c>
      <c r="E778" s="332">
        <f t="shared" si="40"/>
        <v>-100</v>
      </c>
      <c r="F778" s="275" t="str">
        <f t="shared" ref="F778:F841" si="41">IF(LEN(A778)=3,"是",IF(B778&lt;&gt;"",IF(SUM(C778:D778)&lt;&gt;0,"是","否"),"是"))</f>
        <v>是</v>
      </c>
      <c r="G778" s="173" t="str">
        <f t="shared" ref="G778:G841" si="42">IF(LEN(A778)=3,"类",IF(LEN(A778)=5,"款","项"))</f>
        <v>款</v>
      </c>
    </row>
    <row r="779" ht="36" customHeight="1" spans="1:7">
      <c r="A779" s="433" t="s">
        <v>1436</v>
      </c>
      <c r="B779" s="300" t="s">
        <v>1437</v>
      </c>
      <c r="C779" s="301">
        <v>25</v>
      </c>
      <c r="D779" s="301">
        <v>0</v>
      </c>
      <c r="E779" s="332">
        <f t="shared" ref="E779:E842" si="43">IFERROR((D779/C779-1)*100,"")</f>
        <v>-100</v>
      </c>
      <c r="F779" s="275" t="str">
        <f t="shared" si="41"/>
        <v>是</v>
      </c>
      <c r="G779" s="173" t="str">
        <f t="shared" si="42"/>
        <v>项</v>
      </c>
    </row>
    <row r="780" ht="36" customHeight="1" spans="1:7">
      <c r="A780" s="433" t="s">
        <v>1438</v>
      </c>
      <c r="B780" s="300" t="s">
        <v>1439</v>
      </c>
      <c r="C780" s="301">
        <v>0</v>
      </c>
      <c r="D780" s="301">
        <v>0</v>
      </c>
      <c r="E780" s="332" t="str">
        <f t="shared" si="43"/>
        <v/>
      </c>
      <c r="F780" s="275" t="str">
        <f t="shared" si="41"/>
        <v>否</v>
      </c>
      <c r="G780" s="173" t="str">
        <f t="shared" si="42"/>
        <v>项</v>
      </c>
    </row>
    <row r="781" ht="36" customHeight="1" spans="1:7">
      <c r="A781" s="433" t="s">
        <v>1440</v>
      </c>
      <c r="B781" s="300" t="s">
        <v>1441</v>
      </c>
      <c r="C781" s="301">
        <v>0</v>
      </c>
      <c r="D781" s="301">
        <v>0</v>
      </c>
      <c r="E781" s="332" t="str">
        <f t="shared" si="43"/>
        <v/>
      </c>
      <c r="F781" s="275" t="str">
        <f t="shared" si="41"/>
        <v>否</v>
      </c>
      <c r="G781" s="173" t="str">
        <f t="shared" si="42"/>
        <v>项</v>
      </c>
    </row>
    <row r="782" ht="36" customHeight="1" spans="1:7">
      <c r="A782" s="433" t="s">
        <v>1442</v>
      </c>
      <c r="B782" s="300" t="s">
        <v>1443</v>
      </c>
      <c r="C782" s="301">
        <v>0</v>
      </c>
      <c r="D782" s="301">
        <v>0</v>
      </c>
      <c r="E782" s="332" t="str">
        <f t="shared" si="43"/>
        <v/>
      </c>
      <c r="F782" s="275" t="str">
        <f t="shared" si="41"/>
        <v>否</v>
      </c>
      <c r="G782" s="173" t="str">
        <f t="shared" si="42"/>
        <v>项</v>
      </c>
    </row>
    <row r="783" ht="36" customHeight="1" spans="1:7">
      <c r="A783" s="433" t="s">
        <v>1444</v>
      </c>
      <c r="B783" s="300" t="s">
        <v>1445</v>
      </c>
      <c r="C783" s="301">
        <v>0</v>
      </c>
      <c r="D783" s="301">
        <v>0</v>
      </c>
      <c r="E783" s="332" t="str">
        <f t="shared" si="43"/>
        <v/>
      </c>
      <c r="F783" s="275" t="str">
        <f t="shared" si="41"/>
        <v>否</v>
      </c>
      <c r="G783" s="173" t="str">
        <f t="shared" si="42"/>
        <v>项</v>
      </c>
    </row>
    <row r="784" ht="36" customHeight="1" spans="1:7">
      <c r="A784" s="433" t="s">
        <v>1446</v>
      </c>
      <c r="B784" s="300" t="s">
        <v>1447</v>
      </c>
      <c r="C784" s="301">
        <v>0</v>
      </c>
      <c r="D784" s="301">
        <v>0</v>
      </c>
      <c r="E784" s="332" t="str">
        <f t="shared" si="43"/>
        <v/>
      </c>
      <c r="F784" s="275" t="str">
        <f t="shared" si="41"/>
        <v>否</v>
      </c>
      <c r="G784" s="173" t="str">
        <f t="shared" si="42"/>
        <v>项</v>
      </c>
    </row>
    <row r="785" ht="36" customHeight="1" spans="1:7">
      <c r="A785" s="432" t="s">
        <v>1448</v>
      </c>
      <c r="B785" s="295" t="s">
        <v>1449</v>
      </c>
      <c r="C785" s="297">
        <f>SUM(C786:C790)</f>
        <v>0</v>
      </c>
      <c r="D785" s="297">
        <f>SUM(D786:D790)</f>
        <v>0</v>
      </c>
      <c r="E785" s="332" t="str">
        <f t="shared" si="43"/>
        <v/>
      </c>
      <c r="F785" s="275" t="str">
        <f t="shared" si="41"/>
        <v>否</v>
      </c>
      <c r="G785" s="173" t="str">
        <f t="shared" si="42"/>
        <v>款</v>
      </c>
    </row>
    <row r="786" ht="36" customHeight="1" spans="1:7">
      <c r="A786" s="433" t="s">
        <v>1450</v>
      </c>
      <c r="B786" s="300" t="s">
        <v>1451</v>
      </c>
      <c r="C786" s="301">
        <v>0</v>
      </c>
      <c r="D786" s="301">
        <v>0</v>
      </c>
      <c r="E786" s="332" t="str">
        <f t="shared" si="43"/>
        <v/>
      </c>
      <c r="F786" s="275" t="str">
        <f t="shared" si="41"/>
        <v>否</v>
      </c>
      <c r="G786" s="173" t="str">
        <f t="shared" si="42"/>
        <v>项</v>
      </c>
    </row>
    <row r="787" ht="36" customHeight="1" spans="1:7">
      <c r="A787" s="433" t="s">
        <v>1452</v>
      </c>
      <c r="B787" s="300" t="s">
        <v>1453</v>
      </c>
      <c r="C787" s="301">
        <v>0</v>
      </c>
      <c r="D787" s="301">
        <v>0</v>
      </c>
      <c r="E787" s="332" t="str">
        <f t="shared" si="43"/>
        <v/>
      </c>
      <c r="F787" s="275" t="str">
        <f t="shared" si="41"/>
        <v>否</v>
      </c>
      <c r="G787" s="173" t="str">
        <f t="shared" si="42"/>
        <v>项</v>
      </c>
    </row>
    <row r="788" ht="36" customHeight="1" spans="1:7">
      <c r="A788" s="433" t="s">
        <v>1454</v>
      </c>
      <c r="B788" s="300" t="s">
        <v>1455</v>
      </c>
      <c r="C788" s="301">
        <v>0</v>
      </c>
      <c r="D788" s="301">
        <v>0</v>
      </c>
      <c r="E788" s="332" t="str">
        <f t="shared" si="43"/>
        <v/>
      </c>
      <c r="F788" s="275" t="str">
        <f t="shared" si="41"/>
        <v>否</v>
      </c>
      <c r="G788" s="173" t="str">
        <f t="shared" si="42"/>
        <v>项</v>
      </c>
    </row>
    <row r="789" ht="36" customHeight="1" spans="1:7">
      <c r="A789" s="433" t="s">
        <v>1456</v>
      </c>
      <c r="B789" s="300" t="s">
        <v>1457</v>
      </c>
      <c r="C789" s="301">
        <v>0</v>
      </c>
      <c r="D789" s="301">
        <v>0</v>
      </c>
      <c r="E789" s="332" t="str">
        <f t="shared" si="43"/>
        <v/>
      </c>
      <c r="F789" s="275" t="str">
        <f t="shared" si="41"/>
        <v>否</v>
      </c>
      <c r="G789" s="173" t="str">
        <f t="shared" si="42"/>
        <v>项</v>
      </c>
    </row>
    <row r="790" ht="36" customHeight="1" spans="1:7">
      <c r="A790" s="433" t="s">
        <v>1458</v>
      </c>
      <c r="B790" s="300" t="s">
        <v>1459</v>
      </c>
      <c r="C790" s="301">
        <v>0</v>
      </c>
      <c r="D790" s="301">
        <v>0</v>
      </c>
      <c r="E790" s="332" t="str">
        <f t="shared" si="43"/>
        <v/>
      </c>
      <c r="F790" s="275" t="str">
        <f t="shared" si="41"/>
        <v>否</v>
      </c>
      <c r="G790" s="173" t="str">
        <f t="shared" si="42"/>
        <v>项</v>
      </c>
    </row>
    <row r="791" ht="36" customHeight="1" spans="1:7">
      <c r="A791" s="432" t="s">
        <v>1460</v>
      </c>
      <c r="B791" s="295" t="s">
        <v>1461</v>
      </c>
      <c r="C791" s="297">
        <f>SUM(C792:C793)</f>
        <v>0</v>
      </c>
      <c r="D791" s="297">
        <f>SUM(D792:D793)</f>
        <v>0</v>
      </c>
      <c r="E791" s="332" t="str">
        <f t="shared" si="43"/>
        <v/>
      </c>
      <c r="F791" s="275" t="str">
        <f t="shared" si="41"/>
        <v>否</v>
      </c>
      <c r="G791" s="173" t="str">
        <f t="shared" si="42"/>
        <v>款</v>
      </c>
    </row>
    <row r="792" ht="36" customHeight="1" spans="1:7">
      <c r="A792" s="433" t="s">
        <v>1462</v>
      </c>
      <c r="B792" s="300" t="s">
        <v>1463</v>
      </c>
      <c r="C792" s="301">
        <v>0</v>
      </c>
      <c r="D792" s="301">
        <v>0</v>
      </c>
      <c r="E792" s="332" t="str">
        <f t="shared" si="43"/>
        <v/>
      </c>
      <c r="F792" s="275" t="str">
        <f t="shared" si="41"/>
        <v>否</v>
      </c>
      <c r="G792" s="173" t="str">
        <f t="shared" si="42"/>
        <v>项</v>
      </c>
    </row>
    <row r="793" ht="36" customHeight="1" spans="1:7">
      <c r="A793" s="433" t="s">
        <v>1464</v>
      </c>
      <c r="B793" s="300" t="s">
        <v>1465</v>
      </c>
      <c r="C793" s="301">
        <v>0</v>
      </c>
      <c r="D793" s="301">
        <v>0</v>
      </c>
      <c r="E793" s="332" t="str">
        <f t="shared" si="43"/>
        <v/>
      </c>
      <c r="F793" s="275" t="str">
        <f t="shared" si="41"/>
        <v>否</v>
      </c>
      <c r="G793" s="173" t="str">
        <f t="shared" si="42"/>
        <v>项</v>
      </c>
    </row>
    <row r="794" ht="36" customHeight="1" spans="1:7">
      <c r="A794" s="432" t="s">
        <v>1466</v>
      </c>
      <c r="B794" s="295" t="s">
        <v>1467</v>
      </c>
      <c r="C794" s="297">
        <f>SUM(C795:C796)</f>
        <v>0</v>
      </c>
      <c r="D794" s="297">
        <f>SUM(D795:D796)</f>
        <v>0</v>
      </c>
      <c r="E794" s="332" t="str">
        <f t="shared" si="43"/>
        <v/>
      </c>
      <c r="F794" s="275" t="str">
        <f t="shared" si="41"/>
        <v>否</v>
      </c>
      <c r="G794" s="173" t="str">
        <f t="shared" si="42"/>
        <v>款</v>
      </c>
    </row>
    <row r="795" ht="36" customHeight="1" spans="1:7">
      <c r="A795" s="433" t="s">
        <v>1468</v>
      </c>
      <c r="B795" s="300" t="s">
        <v>1469</v>
      </c>
      <c r="C795" s="301">
        <v>0</v>
      </c>
      <c r="D795" s="301">
        <v>0</v>
      </c>
      <c r="E795" s="332" t="str">
        <f t="shared" si="43"/>
        <v/>
      </c>
      <c r="F795" s="275" t="str">
        <f t="shared" si="41"/>
        <v>否</v>
      </c>
      <c r="G795" s="173" t="str">
        <f t="shared" si="42"/>
        <v>项</v>
      </c>
    </row>
    <row r="796" ht="36" customHeight="1" spans="1:7">
      <c r="A796" s="433" t="s">
        <v>1470</v>
      </c>
      <c r="B796" s="300" t="s">
        <v>1471</v>
      </c>
      <c r="C796" s="301">
        <v>0</v>
      </c>
      <c r="D796" s="301">
        <v>0</v>
      </c>
      <c r="E796" s="332" t="str">
        <f t="shared" si="43"/>
        <v/>
      </c>
      <c r="F796" s="275" t="str">
        <f t="shared" si="41"/>
        <v>否</v>
      </c>
      <c r="G796" s="173" t="str">
        <f t="shared" si="42"/>
        <v>项</v>
      </c>
    </row>
    <row r="797" ht="36" customHeight="1" spans="1:7">
      <c r="A797" s="432" t="s">
        <v>1472</v>
      </c>
      <c r="B797" s="295" t="s">
        <v>1473</v>
      </c>
      <c r="C797" s="297">
        <f>C798</f>
        <v>0</v>
      </c>
      <c r="D797" s="297">
        <f>D798</f>
        <v>0</v>
      </c>
      <c r="E797" s="332" t="str">
        <f t="shared" si="43"/>
        <v/>
      </c>
      <c r="F797" s="275" t="str">
        <f t="shared" si="41"/>
        <v>否</v>
      </c>
      <c r="G797" s="173" t="str">
        <f t="shared" si="42"/>
        <v>款</v>
      </c>
    </row>
    <row r="798" ht="36" customHeight="1" spans="1:7">
      <c r="A798" s="433">
        <v>2110901</v>
      </c>
      <c r="B798" s="444" t="s">
        <v>1474</v>
      </c>
      <c r="C798" s="301">
        <v>0</v>
      </c>
      <c r="D798" s="301">
        <v>0</v>
      </c>
      <c r="E798" s="332" t="str">
        <f t="shared" si="43"/>
        <v/>
      </c>
      <c r="F798" s="275" t="str">
        <f t="shared" si="41"/>
        <v>否</v>
      </c>
      <c r="G798" s="173" t="str">
        <f t="shared" si="42"/>
        <v>项</v>
      </c>
    </row>
    <row r="799" ht="36" customHeight="1" spans="1:7">
      <c r="A799" s="432" t="s">
        <v>1475</v>
      </c>
      <c r="B799" s="295" t="s">
        <v>1476</v>
      </c>
      <c r="C799" s="297"/>
      <c r="D799" s="297"/>
      <c r="E799" s="332" t="str">
        <f t="shared" si="43"/>
        <v/>
      </c>
      <c r="F799" s="275" t="str">
        <f t="shared" si="41"/>
        <v>否</v>
      </c>
      <c r="G799" s="173" t="str">
        <f t="shared" si="42"/>
        <v>款</v>
      </c>
    </row>
    <row r="800" ht="36" customHeight="1" spans="1:7">
      <c r="A800" s="433">
        <v>2111001</v>
      </c>
      <c r="B800" s="444" t="s">
        <v>1477</v>
      </c>
      <c r="C800" s="301"/>
      <c r="D800" s="301"/>
      <c r="E800" s="332" t="str">
        <f t="shared" si="43"/>
        <v/>
      </c>
      <c r="F800" s="275" t="str">
        <f t="shared" si="41"/>
        <v>否</v>
      </c>
      <c r="G800" s="173" t="str">
        <f t="shared" si="42"/>
        <v>项</v>
      </c>
    </row>
    <row r="801" ht="36" customHeight="1" spans="1:7">
      <c r="A801" s="432" t="s">
        <v>1478</v>
      </c>
      <c r="B801" s="295" t="s">
        <v>1479</v>
      </c>
      <c r="C801" s="297"/>
      <c r="D801" s="297"/>
      <c r="E801" s="332" t="str">
        <f t="shared" si="43"/>
        <v/>
      </c>
      <c r="F801" s="275" t="str">
        <f t="shared" si="41"/>
        <v>否</v>
      </c>
      <c r="G801" s="173" t="str">
        <f t="shared" si="42"/>
        <v>款</v>
      </c>
    </row>
    <row r="802" ht="36" customHeight="1" spans="1:7">
      <c r="A802" s="433" t="s">
        <v>1480</v>
      </c>
      <c r="B802" s="300" t="s">
        <v>1481</v>
      </c>
      <c r="C802" s="301"/>
      <c r="D802" s="301"/>
      <c r="E802" s="332" t="str">
        <f t="shared" si="43"/>
        <v/>
      </c>
      <c r="F802" s="275" t="str">
        <f t="shared" si="41"/>
        <v>否</v>
      </c>
      <c r="G802" s="173" t="str">
        <f t="shared" si="42"/>
        <v>项</v>
      </c>
    </row>
    <row r="803" ht="36" customHeight="1" spans="1:7">
      <c r="A803" s="433" t="s">
        <v>1482</v>
      </c>
      <c r="B803" s="300" t="s">
        <v>1483</v>
      </c>
      <c r="C803" s="301"/>
      <c r="D803" s="301"/>
      <c r="E803" s="332" t="str">
        <f t="shared" si="43"/>
        <v/>
      </c>
      <c r="F803" s="275" t="str">
        <f t="shared" si="41"/>
        <v>否</v>
      </c>
      <c r="G803" s="173" t="str">
        <f t="shared" si="42"/>
        <v>项</v>
      </c>
    </row>
    <row r="804" ht="36" customHeight="1" spans="1:7">
      <c r="A804" s="433" t="s">
        <v>1484</v>
      </c>
      <c r="B804" s="300" t="s">
        <v>1485</v>
      </c>
      <c r="C804" s="301">
        <v>0</v>
      </c>
      <c r="D804" s="301">
        <v>0</v>
      </c>
      <c r="E804" s="332" t="str">
        <f t="shared" si="43"/>
        <v/>
      </c>
      <c r="F804" s="275" t="str">
        <f t="shared" si="41"/>
        <v>否</v>
      </c>
      <c r="G804" s="173" t="str">
        <f t="shared" si="42"/>
        <v>项</v>
      </c>
    </row>
    <row r="805" ht="36" customHeight="1" spans="1:7">
      <c r="A805" s="433" t="s">
        <v>1486</v>
      </c>
      <c r="B805" s="300" t="s">
        <v>1487</v>
      </c>
      <c r="C805" s="301">
        <v>0</v>
      </c>
      <c r="D805" s="301">
        <v>0</v>
      </c>
      <c r="E805" s="332" t="str">
        <f t="shared" si="43"/>
        <v/>
      </c>
      <c r="F805" s="275" t="str">
        <f t="shared" si="41"/>
        <v>否</v>
      </c>
      <c r="G805" s="173" t="str">
        <f t="shared" si="42"/>
        <v>项</v>
      </c>
    </row>
    <row r="806" ht="36" customHeight="1" spans="1:7">
      <c r="A806" s="433" t="s">
        <v>1488</v>
      </c>
      <c r="B806" s="300" t="s">
        <v>1489</v>
      </c>
      <c r="C806" s="301">
        <v>0</v>
      </c>
      <c r="D806" s="301">
        <v>0</v>
      </c>
      <c r="E806" s="332" t="str">
        <f t="shared" si="43"/>
        <v/>
      </c>
      <c r="F806" s="275" t="str">
        <f t="shared" si="41"/>
        <v>否</v>
      </c>
      <c r="G806" s="173" t="str">
        <f t="shared" si="42"/>
        <v>项</v>
      </c>
    </row>
    <row r="807" ht="36" customHeight="1" spans="1:7">
      <c r="A807" s="432" t="s">
        <v>1490</v>
      </c>
      <c r="B807" s="295" t="s">
        <v>1491</v>
      </c>
      <c r="C807" s="297">
        <f>C808</f>
        <v>0</v>
      </c>
      <c r="D807" s="297">
        <f>D808</f>
        <v>0</v>
      </c>
      <c r="E807" s="332" t="str">
        <f t="shared" si="43"/>
        <v/>
      </c>
      <c r="F807" s="275" t="str">
        <f t="shared" si="41"/>
        <v>否</v>
      </c>
      <c r="G807" s="173" t="str">
        <f t="shared" si="42"/>
        <v>款</v>
      </c>
    </row>
    <row r="808" ht="36" customHeight="1" spans="1:7">
      <c r="A808" s="333" t="s">
        <v>1492</v>
      </c>
      <c r="B808" s="300" t="s">
        <v>1493</v>
      </c>
      <c r="C808" s="301">
        <v>0</v>
      </c>
      <c r="D808" s="301">
        <v>0</v>
      </c>
      <c r="E808" s="332" t="str">
        <f t="shared" si="43"/>
        <v/>
      </c>
      <c r="F808" s="275" t="str">
        <f t="shared" si="41"/>
        <v>否</v>
      </c>
      <c r="G808" s="173" t="str">
        <f t="shared" si="42"/>
        <v>项</v>
      </c>
    </row>
    <row r="809" ht="36" customHeight="1" spans="1:7">
      <c r="A809" s="432" t="s">
        <v>1494</v>
      </c>
      <c r="B809" s="295" t="s">
        <v>1495</v>
      </c>
      <c r="C809" s="297">
        <f>C810</f>
        <v>0</v>
      </c>
      <c r="D809" s="297">
        <f>D810</f>
        <v>0</v>
      </c>
      <c r="E809" s="332" t="str">
        <f t="shared" si="43"/>
        <v/>
      </c>
      <c r="F809" s="275" t="str">
        <f t="shared" si="41"/>
        <v>否</v>
      </c>
      <c r="G809" s="173" t="str">
        <f t="shared" si="42"/>
        <v>款</v>
      </c>
    </row>
    <row r="810" ht="36" customHeight="1" spans="1:7">
      <c r="A810" s="333" t="s">
        <v>1496</v>
      </c>
      <c r="B810" s="300" t="s">
        <v>1497</v>
      </c>
      <c r="C810" s="301">
        <v>0</v>
      </c>
      <c r="D810" s="301">
        <v>0</v>
      </c>
      <c r="E810" s="332" t="str">
        <f t="shared" si="43"/>
        <v/>
      </c>
      <c r="F810" s="275" t="str">
        <f t="shared" si="41"/>
        <v>否</v>
      </c>
      <c r="G810" s="173" t="str">
        <f t="shared" si="42"/>
        <v>项</v>
      </c>
    </row>
    <row r="811" ht="36" customHeight="1" spans="1:7">
      <c r="A811" s="432" t="s">
        <v>1498</v>
      </c>
      <c r="B811" s="295" t="s">
        <v>1499</v>
      </c>
      <c r="C811" s="297">
        <f>SUM(C812:C825)</f>
        <v>92</v>
      </c>
      <c r="D811" s="297"/>
      <c r="E811" s="332">
        <f t="shared" si="43"/>
        <v>-100</v>
      </c>
      <c r="F811" s="275" t="str">
        <f t="shared" si="41"/>
        <v>是</v>
      </c>
      <c r="G811" s="173" t="str">
        <f t="shared" si="42"/>
        <v>款</v>
      </c>
    </row>
    <row r="812" ht="36" customHeight="1" spans="1:7">
      <c r="A812" s="433" t="s">
        <v>1500</v>
      </c>
      <c r="B812" s="300" t="s">
        <v>139</v>
      </c>
      <c r="C812" s="301">
        <v>0</v>
      </c>
      <c r="D812" s="301">
        <v>0</v>
      </c>
      <c r="E812" s="332" t="str">
        <f t="shared" si="43"/>
        <v/>
      </c>
      <c r="F812" s="275" t="str">
        <f t="shared" si="41"/>
        <v>否</v>
      </c>
      <c r="G812" s="173" t="str">
        <f t="shared" si="42"/>
        <v>项</v>
      </c>
    </row>
    <row r="813" ht="36" customHeight="1" spans="1:7">
      <c r="A813" s="433" t="s">
        <v>1501</v>
      </c>
      <c r="B813" s="300" t="s">
        <v>141</v>
      </c>
      <c r="C813" s="301">
        <v>0</v>
      </c>
      <c r="D813" s="301">
        <v>0</v>
      </c>
      <c r="E813" s="332" t="str">
        <f t="shared" si="43"/>
        <v/>
      </c>
      <c r="F813" s="275" t="str">
        <f t="shared" si="41"/>
        <v>否</v>
      </c>
      <c r="G813" s="173" t="str">
        <f t="shared" si="42"/>
        <v>项</v>
      </c>
    </row>
    <row r="814" ht="36" customHeight="1" spans="1:7">
      <c r="A814" s="433" t="s">
        <v>1502</v>
      </c>
      <c r="B814" s="300" t="s">
        <v>143</v>
      </c>
      <c r="C814" s="301">
        <v>0</v>
      </c>
      <c r="D814" s="301">
        <v>0</v>
      </c>
      <c r="E814" s="332" t="str">
        <f t="shared" si="43"/>
        <v/>
      </c>
      <c r="F814" s="275" t="str">
        <f t="shared" si="41"/>
        <v>否</v>
      </c>
      <c r="G814" s="173" t="str">
        <f t="shared" si="42"/>
        <v>项</v>
      </c>
    </row>
    <row r="815" ht="36" customHeight="1" spans="1:7">
      <c r="A815" s="433" t="s">
        <v>1503</v>
      </c>
      <c r="B815" s="300" t="s">
        <v>1504</v>
      </c>
      <c r="C815" s="301">
        <v>0</v>
      </c>
      <c r="D815" s="301">
        <v>0</v>
      </c>
      <c r="E815" s="332" t="str">
        <f t="shared" si="43"/>
        <v/>
      </c>
      <c r="F815" s="275" t="str">
        <f t="shared" si="41"/>
        <v>否</v>
      </c>
      <c r="G815" s="173" t="str">
        <f t="shared" si="42"/>
        <v>项</v>
      </c>
    </row>
    <row r="816" ht="36" customHeight="1" spans="1:7">
      <c r="A816" s="433" t="s">
        <v>1505</v>
      </c>
      <c r="B816" s="300" t="s">
        <v>1506</v>
      </c>
      <c r="C816" s="301">
        <v>0</v>
      </c>
      <c r="D816" s="301">
        <v>0</v>
      </c>
      <c r="E816" s="332" t="str">
        <f t="shared" si="43"/>
        <v/>
      </c>
      <c r="F816" s="275" t="str">
        <f t="shared" si="41"/>
        <v>否</v>
      </c>
      <c r="G816" s="173" t="str">
        <f t="shared" si="42"/>
        <v>项</v>
      </c>
    </row>
    <row r="817" ht="36" customHeight="1" spans="1:7">
      <c r="A817" s="433" t="s">
        <v>1507</v>
      </c>
      <c r="B817" s="300" t="s">
        <v>1508</v>
      </c>
      <c r="C817" s="301">
        <v>0</v>
      </c>
      <c r="D817" s="301">
        <v>0</v>
      </c>
      <c r="E817" s="332" t="str">
        <f t="shared" si="43"/>
        <v/>
      </c>
      <c r="F817" s="275" t="str">
        <f t="shared" si="41"/>
        <v>否</v>
      </c>
      <c r="G817" s="173" t="str">
        <f t="shared" si="42"/>
        <v>项</v>
      </c>
    </row>
    <row r="818" ht="36" customHeight="1" spans="1:7">
      <c r="A818" s="433" t="s">
        <v>1509</v>
      </c>
      <c r="B818" s="300" t="s">
        <v>1510</v>
      </c>
      <c r="C818" s="301">
        <v>92</v>
      </c>
      <c r="D818" s="301">
        <v>0</v>
      </c>
      <c r="E818" s="332">
        <f t="shared" si="43"/>
        <v>-100</v>
      </c>
      <c r="F818" s="275" t="str">
        <f t="shared" si="41"/>
        <v>是</v>
      </c>
      <c r="G818" s="173" t="str">
        <f t="shared" si="42"/>
        <v>项</v>
      </c>
    </row>
    <row r="819" ht="36" customHeight="1" spans="1:7">
      <c r="A819" s="433" t="s">
        <v>1511</v>
      </c>
      <c r="B819" s="300" t="s">
        <v>1512</v>
      </c>
      <c r="C819" s="301">
        <v>0</v>
      </c>
      <c r="D819" s="301">
        <v>0</v>
      </c>
      <c r="E819" s="332" t="str">
        <f t="shared" si="43"/>
        <v/>
      </c>
      <c r="F819" s="275" t="str">
        <f t="shared" si="41"/>
        <v>否</v>
      </c>
      <c r="G819" s="173" t="str">
        <f t="shared" si="42"/>
        <v>项</v>
      </c>
    </row>
    <row r="820" ht="36" customHeight="1" spans="1:7">
      <c r="A820" s="433" t="s">
        <v>1513</v>
      </c>
      <c r="B820" s="300" t="s">
        <v>1514</v>
      </c>
      <c r="C820" s="301">
        <v>0</v>
      </c>
      <c r="D820" s="301">
        <v>0</v>
      </c>
      <c r="E820" s="332" t="str">
        <f t="shared" si="43"/>
        <v/>
      </c>
      <c r="F820" s="275" t="str">
        <f t="shared" si="41"/>
        <v>否</v>
      </c>
      <c r="G820" s="173" t="str">
        <f t="shared" si="42"/>
        <v>项</v>
      </c>
    </row>
    <row r="821" ht="36" customHeight="1" spans="1:7">
      <c r="A821" s="433" t="s">
        <v>1515</v>
      </c>
      <c r="B821" s="300" t="s">
        <v>1516</v>
      </c>
      <c r="C821" s="301">
        <v>0</v>
      </c>
      <c r="D821" s="301">
        <v>0</v>
      </c>
      <c r="E821" s="332" t="str">
        <f t="shared" si="43"/>
        <v/>
      </c>
      <c r="F821" s="275" t="str">
        <f t="shared" si="41"/>
        <v>否</v>
      </c>
      <c r="G821" s="173" t="str">
        <f t="shared" si="42"/>
        <v>项</v>
      </c>
    </row>
    <row r="822" ht="36" customHeight="1" spans="1:7">
      <c r="A822" s="433" t="s">
        <v>1517</v>
      </c>
      <c r="B822" s="300" t="s">
        <v>240</v>
      </c>
      <c r="C822" s="301"/>
      <c r="D822" s="301"/>
      <c r="E822" s="332" t="str">
        <f t="shared" si="43"/>
        <v/>
      </c>
      <c r="F822" s="275" t="str">
        <f t="shared" si="41"/>
        <v>否</v>
      </c>
      <c r="G822" s="173" t="str">
        <f t="shared" si="42"/>
        <v>项</v>
      </c>
    </row>
    <row r="823" ht="36" customHeight="1" spans="1:7">
      <c r="A823" s="433" t="s">
        <v>1518</v>
      </c>
      <c r="B823" s="300" t="s">
        <v>1519</v>
      </c>
      <c r="C823" s="301">
        <v>0</v>
      </c>
      <c r="D823" s="301">
        <v>0</v>
      </c>
      <c r="E823" s="332" t="str">
        <f t="shared" si="43"/>
        <v/>
      </c>
      <c r="F823" s="275" t="str">
        <f t="shared" si="41"/>
        <v>否</v>
      </c>
      <c r="G823" s="173" t="str">
        <f t="shared" si="42"/>
        <v>项</v>
      </c>
    </row>
    <row r="824" ht="36" customHeight="1" spans="1:7">
      <c r="A824" s="433" t="s">
        <v>1520</v>
      </c>
      <c r="B824" s="300" t="s">
        <v>157</v>
      </c>
      <c r="C824" s="301">
        <v>0</v>
      </c>
      <c r="D824" s="301">
        <v>0</v>
      </c>
      <c r="E824" s="332" t="str">
        <f t="shared" si="43"/>
        <v/>
      </c>
      <c r="F824" s="275" t="str">
        <f t="shared" si="41"/>
        <v>否</v>
      </c>
      <c r="G824" s="173" t="str">
        <f t="shared" si="42"/>
        <v>项</v>
      </c>
    </row>
    <row r="825" ht="36" customHeight="1" spans="1:7">
      <c r="A825" s="433" t="s">
        <v>1521</v>
      </c>
      <c r="B825" s="300" t="s">
        <v>1522</v>
      </c>
      <c r="C825" s="301">
        <v>0</v>
      </c>
      <c r="D825" s="301">
        <v>0</v>
      </c>
      <c r="E825" s="332" t="str">
        <f t="shared" si="43"/>
        <v/>
      </c>
      <c r="F825" s="275" t="str">
        <f t="shared" si="41"/>
        <v>否</v>
      </c>
      <c r="G825" s="173" t="str">
        <f t="shared" si="42"/>
        <v>项</v>
      </c>
    </row>
    <row r="826" ht="36" customHeight="1" spans="1:7">
      <c r="A826" s="432" t="s">
        <v>1523</v>
      </c>
      <c r="B826" s="295" t="s">
        <v>1524</v>
      </c>
      <c r="C826" s="297"/>
      <c r="D826" s="297"/>
      <c r="E826" s="332" t="str">
        <f t="shared" si="43"/>
        <v/>
      </c>
      <c r="F826" s="275" t="str">
        <f t="shared" si="41"/>
        <v>否</v>
      </c>
      <c r="G826" s="173" t="str">
        <f t="shared" si="42"/>
        <v>款</v>
      </c>
    </row>
    <row r="827" ht="36" customHeight="1" spans="1:7">
      <c r="A827" s="442" t="s">
        <v>1525</v>
      </c>
      <c r="B827" s="446" t="s">
        <v>1526</v>
      </c>
      <c r="C827" s="301"/>
      <c r="D827" s="301"/>
      <c r="E827" s="332" t="str">
        <f t="shared" si="43"/>
        <v/>
      </c>
      <c r="F827" s="275" t="str">
        <f t="shared" si="41"/>
        <v>否</v>
      </c>
      <c r="G827" s="173" t="str">
        <f t="shared" si="42"/>
        <v>项</v>
      </c>
    </row>
    <row r="828" ht="36" customHeight="1" spans="1:7">
      <c r="A828" s="443" t="s">
        <v>1527</v>
      </c>
      <c r="B828" s="438" t="s">
        <v>524</v>
      </c>
      <c r="C828" s="439"/>
      <c r="D828" s="439"/>
      <c r="E828" s="332" t="str">
        <f t="shared" si="43"/>
        <v/>
      </c>
      <c r="F828" s="275" t="str">
        <f t="shared" si="41"/>
        <v>否</v>
      </c>
      <c r="G828" s="173" t="str">
        <f t="shared" si="42"/>
        <v>项</v>
      </c>
    </row>
    <row r="829" ht="36" customHeight="1" spans="1:7">
      <c r="A829" s="432" t="s">
        <v>88</v>
      </c>
      <c r="B829" s="295" t="s">
        <v>89</v>
      </c>
      <c r="C829" s="297">
        <f>C830+C841+C843+C846+C848+C850</f>
        <v>14167</v>
      </c>
      <c r="D829" s="297">
        <f>D830+D841+D843+D846+D848+D850</f>
        <v>21686</v>
      </c>
      <c r="E829" s="332">
        <f t="shared" si="43"/>
        <v>53.07</v>
      </c>
      <c r="F829" s="275" t="str">
        <f t="shared" si="41"/>
        <v>是</v>
      </c>
      <c r="G829" s="173" t="str">
        <f t="shared" si="42"/>
        <v>类</v>
      </c>
    </row>
    <row r="830" ht="36" customHeight="1" spans="1:7">
      <c r="A830" s="432" t="s">
        <v>1528</v>
      </c>
      <c r="B830" s="295" t="s">
        <v>1529</v>
      </c>
      <c r="C830" s="297">
        <f>SUM(C831:C840)</f>
        <v>2359</v>
      </c>
      <c r="D830" s="297">
        <f>SUM(D831:D840)</f>
        <v>1354</v>
      </c>
      <c r="E830" s="332">
        <f t="shared" si="43"/>
        <v>-42.6</v>
      </c>
      <c r="F830" s="275" t="str">
        <f t="shared" si="41"/>
        <v>是</v>
      </c>
      <c r="G830" s="173" t="str">
        <f t="shared" si="42"/>
        <v>款</v>
      </c>
    </row>
    <row r="831" ht="36" customHeight="1" spans="1:7">
      <c r="A831" s="433" t="s">
        <v>1530</v>
      </c>
      <c r="B831" s="300" t="s">
        <v>139</v>
      </c>
      <c r="C831" s="301">
        <v>612</v>
      </c>
      <c r="D831" s="301">
        <v>656</v>
      </c>
      <c r="E831" s="332">
        <f t="shared" si="43"/>
        <v>7.19</v>
      </c>
      <c r="F831" s="275" t="str">
        <f t="shared" si="41"/>
        <v>是</v>
      </c>
      <c r="G831" s="173" t="str">
        <f t="shared" si="42"/>
        <v>项</v>
      </c>
    </row>
    <row r="832" ht="36" customHeight="1" spans="1:7">
      <c r="A832" s="433" t="s">
        <v>1531</v>
      </c>
      <c r="B832" s="300" t="s">
        <v>141</v>
      </c>
      <c r="C832" s="301">
        <v>0</v>
      </c>
      <c r="D832" s="301">
        <v>11</v>
      </c>
      <c r="E832" s="332" t="str">
        <f t="shared" si="43"/>
        <v/>
      </c>
      <c r="F832" s="275" t="str">
        <f t="shared" si="41"/>
        <v>是</v>
      </c>
      <c r="G832" s="173" t="str">
        <f t="shared" si="42"/>
        <v>项</v>
      </c>
    </row>
    <row r="833" ht="36" customHeight="1" spans="1:7">
      <c r="A833" s="433" t="s">
        <v>1532</v>
      </c>
      <c r="B833" s="300" t="s">
        <v>143</v>
      </c>
      <c r="C833" s="301">
        <v>0</v>
      </c>
      <c r="D833" s="301"/>
      <c r="E833" s="332" t="str">
        <f t="shared" si="43"/>
        <v/>
      </c>
      <c r="F833" s="275" t="str">
        <f t="shared" si="41"/>
        <v>否</v>
      </c>
      <c r="G833" s="173" t="str">
        <f t="shared" si="42"/>
        <v>项</v>
      </c>
    </row>
    <row r="834" ht="36" customHeight="1" spans="1:7">
      <c r="A834" s="433" t="s">
        <v>1533</v>
      </c>
      <c r="B834" s="300" t="s">
        <v>1534</v>
      </c>
      <c r="C834" s="301">
        <v>402</v>
      </c>
      <c r="D834" s="301">
        <v>433</v>
      </c>
      <c r="E834" s="332">
        <f t="shared" si="43"/>
        <v>7.71</v>
      </c>
      <c r="F834" s="275" t="str">
        <f t="shared" si="41"/>
        <v>是</v>
      </c>
      <c r="G834" s="173" t="str">
        <f t="shared" si="42"/>
        <v>项</v>
      </c>
    </row>
    <row r="835" ht="36" customHeight="1" spans="1:7">
      <c r="A835" s="433" t="s">
        <v>1535</v>
      </c>
      <c r="B835" s="300" t="s">
        <v>1536</v>
      </c>
      <c r="C835" s="301">
        <v>76</v>
      </c>
      <c r="D835" s="301">
        <v>74</v>
      </c>
      <c r="E835" s="332">
        <f t="shared" si="43"/>
        <v>-2.63</v>
      </c>
      <c r="F835" s="275" t="str">
        <f t="shared" si="41"/>
        <v>是</v>
      </c>
      <c r="G835" s="173" t="str">
        <f t="shared" si="42"/>
        <v>项</v>
      </c>
    </row>
    <row r="836" ht="36" customHeight="1" spans="1:7">
      <c r="A836" s="433" t="s">
        <v>1537</v>
      </c>
      <c r="B836" s="300" t="s">
        <v>1538</v>
      </c>
      <c r="C836" s="301">
        <v>0</v>
      </c>
      <c r="D836" s="301"/>
      <c r="E836" s="332" t="str">
        <f t="shared" si="43"/>
        <v/>
      </c>
      <c r="F836" s="275" t="str">
        <f t="shared" si="41"/>
        <v>否</v>
      </c>
      <c r="G836" s="173" t="str">
        <f t="shared" si="42"/>
        <v>项</v>
      </c>
    </row>
    <row r="837" ht="36" customHeight="1" spans="1:7">
      <c r="A837" s="433" t="s">
        <v>1539</v>
      </c>
      <c r="B837" s="300" t="s">
        <v>1540</v>
      </c>
      <c r="C837" s="301">
        <v>0</v>
      </c>
      <c r="D837" s="301">
        <v>0</v>
      </c>
      <c r="E837" s="332" t="str">
        <f t="shared" si="43"/>
        <v/>
      </c>
      <c r="F837" s="275" t="str">
        <f t="shared" si="41"/>
        <v>否</v>
      </c>
      <c r="G837" s="173" t="str">
        <f t="shared" si="42"/>
        <v>项</v>
      </c>
    </row>
    <row r="838" ht="36" customHeight="1" spans="1:7">
      <c r="A838" s="433" t="s">
        <v>1541</v>
      </c>
      <c r="B838" s="300" t="s">
        <v>1542</v>
      </c>
      <c r="C838" s="301">
        <v>1150</v>
      </c>
      <c r="D838" s="301">
        <v>138</v>
      </c>
      <c r="E838" s="332">
        <f t="shared" si="43"/>
        <v>-88</v>
      </c>
      <c r="F838" s="275" t="str">
        <f t="shared" si="41"/>
        <v>是</v>
      </c>
      <c r="G838" s="173" t="str">
        <f t="shared" si="42"/>
        <v>项</v>
      </c>
    </row>
    <row r="839" ht="36" customHeight="1" spans="1:7">
      <c r="A839" s="433" t="s">
        <v>1543</v>
      </c>
      <c r="B839" s="300" t="s">
        <v>1544</v>
      </c>
      <c r="C839" s="301">
        <v>0</v>
      </c>
      <c r="D839" s="301"/>
      <c r="E839" s="332" t="str">
        <f t="shared" si="43"/>
        <v/>
      </c>
      <c r="F839" s="275" t="str">
        <f t="shared" si="41"/>
        <v>否</v>
      </c>
      <c r="G839" s="173" t="str">
        <f t="shared" si="42"/>
        <v>项</v>
      </c>
    </row>
    <row r="840" ht="36" customHeight="1" spans="1:7">
      <c r="A840" s="433" t="s">
        <v>1545</v>
      </c>
      <c r="B840" s="300" t="s">
        <v>1546</v>
      </c>
      <c r="C840" s="301">
        <v>119</v>
      </c>
      <c r="D840" s="301">
        <v>42</v>
      </c>
      <c r="E840" s="332">
        <f t="shared" si="43"/>
        <v>-64.71</v>
      </c>
      <c r="F840" s="275" t="str">
        <f t="shared" si="41"/>
        <v>是</v>
      </c>
      <c r="G840" s="173" t="str">
        <f t="shared" si="42"/>
        <v>项</v>
      </c>
    </row>
    <row r="841" ht="36" customHeight="1" spans="1:7">
      <c r="A841" s="432" t="s">
        <v>1547</v>
      </c>
      <c r="B841" s="295" t="s">
        <v>1548</v>
      </c>
      <c r="C841" s="297">
        <f>SUM(C842)</f>
        <v>2656</v>
      </c>
      <c r="D841" s="297">
        <f>SUM(D842)</f>
        <v>4912</v>
      </c>
      <c r="E841" s="332">
        <f t="shared" si="43"/>
        <v>84.94</v>
      </c>
      <c r="F841" s="275" t="str">
        <f t="shared" si="41"/>
        <v>是</v>
      </c>
      <c r="G841" s="173" t="str">
        <f t="shared" si="42"/>
        <v>款</v>
      </c>
    </row>
    <row r="842" ht="36" customHeight="1" spans="1:7">
      <c r="A842" s="433">
        <v>2120201</v>
      </c>
      <c r="B842" s="444" t="s">
        <v>1549</v>
      </c>
      <c r="C842" s="301">
        <v>2656</v>
      </c>
      <c r="D842" s="301">
        <v>4912</v>
      </c>
      <c r="E842" s="332">
        <f t="shared" si="43"/>
        <v>84.94</v>
      </c>
      <c r="F842" s="275" t="str">
        <f t="shared" ref="F842:F905" si="44">IF(LEN(A842)=3,"是",IF(B842&lt;&gt;"",IF(SUM(C842:D842)&lt;&gt;0,"是","否"),"是"))</f>
        <v>是</v>
      </c>
      <c r="G842" s="173" t="str">
        <f t="shared" ref="G842:G905" si="45">IF(LEN(A842)=3,"类",IF(LEN(A842)=5,"款","项"))</f>
        <v>项</v>
      </c>
    </row>
    <row r="843" ht="36" customHeight="1" spans="1:7">
      <c r="A843" s="432" t="s">
        <v>1550</v>
      </c>
      <c r="B843" s="295" t="s">
        <v>1551</v>
      </c>
      <c r="C843" s="297">
        <f>SUM(C844:C845)</f>
        <v>4317</v>
      </c>
      <c r="D843" s="297">
        <f>SUM(D844:D845)</f>
        <v>8637</v>
      </c>
      <c r="E843" s="332">
        <f t="shared" ref="E843:E906" si="46">IFERROR((D843/C843-1)*100,"")</f>
        <v>100.07</v>
      </c>
      <c r="F843" s="275" t="str">
        <f t="shared" si="44"/>
        <v>是</v>
      </c>
      <c r="G843" s="173" t="str">
        <f t="shared" si="45"/>
        <v>款</v>
      </c>
    </row>
    <row r="844" ht="36" customHeight="1" spans="1:7">
      <c r="A844" s="433" t="s">
        <v>1552</v>
      </c>
      <c r="B844" s="300" t="s">
        <v>1553</v>
      </c>
      <c r="C844" s="301">
        <v>352</v>
      </c>
      <c r="D844" s="301">
        <v>3978</v>
      </c>
      <c r="E844" s="332">
        <f t="shared" si="46"/>
        <v>1030.11</v>
      </c>
      <c r="F844" s="275" t="str">
        <f t="shared" si="44"/>
        <v>是</v>
      </c>
      <c r="G844" s="173" t="str">
        <f t="shared" si="45"/>
        <v>项</v>
      </c>
    </row>
    <row r="845" ht="36" customHeight="1" spans="1:7">
      <c r="A845" s="433" t="s">
        <v>1554</v>
      </c>
      <c r="B845" s="300" t="s">
        <v>1555</v>
      </c>
      <c r="C845" s="301">
        <v>3965</v>
      </c>
      <c r="D845" s="301">
        <v>4659</v>
      </c>
      <c r="E845" s="332">
        <f t="shared" si="46"/>
        <v>17.5</v>
      </c>
      <c r="F845" s="275" t="str">
        <f t="shared" si="44"/>
        <v>是</v>
      </c>
      <c r="G845" s="173" t="str">
        <f t="shared" si="45"/>
        <v>项</v>
      </c>
    </row>
    <row r="846" ht="36" customHeight="1" spans="1:7">
      <c r="A846" s="432" t="s">
        <v>1556</v>
      </c>
      <c r="B846" s="295" t="s">
        <v>1557</v>
      </c>
      <c r="C846" s="297">
        <f>SUM(C847)</f>
        <v>4419</v>
      </c>
      <c r="D846" s="297">
        <f>SUM(D847)</f>
        <v>6303</v>
      </c>
      <c r="E846" s="332">
        <f t="shared" si="46"/>
        <v>42.63</v>
      </c>
      <c r="F846" s="275" t="str">
        <f t="shared" si="44"/>
        <v>是</v>
      </c>
      <c r="G846" s="173" t="str">
        <f t="shared" si="45"/>
        <v>款</v>
      </c>
    </row>
    <row r="847" ht="36" customHeight="1" spans="1:7">
      <c r="A847" s="433">
        <v>2120501</v>
      </c>
      <c r="B847" s="444" t="s">
        <v>1558</v>
      </c>
      <c r="C847" s="301">
        <v>4419</v>
      </c>
      <c r="D847" s="301">
        <v>6303</v>
      </c>
      <c r="E847" s="332">
        <f t="shared" si="46"/>
        <v>42.63</v>
      </c>
      <c r="F847" s="275" t="str">
        <f t="shared" si="44"/>
        <v>是</v>
      </c>
      <c r="G847" s="173" t="str">
        <f t="shared" si="45"/>
        <v>项</v>
      </c>
    </row>
    <row r="848" ht="36" customHeight="1" spans="1:7">
      <c r="A848" s="432" t="s">
        <v>1559</v>
      </c>
      <c r="B848" s="295" t="s">
        <v>1560</v>
      </c>
      <c r="C848" s="297">
        <f>SUM(C849)</f>
        <v>335</v>
      </c>
      <c r="D848" s="297">
        <f>SUM(D849)</f>
        <v>300</v>
      </c>
      <c r="E848" s="332">
        <f t="shared" si="46"/>
        <v>-10.45</v>
      </c>
      <c r="F848" s="275" t="str">
        <f t="shared" si="44"/>
        <v>是</v>
      </c>
      <c r="G848" s="173" t="str">
        <f t="shared" si="45"/>
        <v>款</v>
      </c>
    </row>
    <row r="849" ht="36" customHeight="1" spans="1:7">
      <c r="A849" s="433">
        <v>2120601</v>
      </c>
      <c r="B849" s="444" t="s">
        <v>1561</v>
      </c>
      <c r="C849" s="301">
        <v>335</v>
      </c>
      <c r="D849" s="301">
        <v>300</v>
      </c>
      <c r="E849" s="332">
        <f t="shared" si="46"/>
        <v>-10.45</v>
      </c>
      <c r="F849" s="275" t="str">
        <f t="shared" si="44"/>
        <v>是</v>
      </c>
      <c r="G849" s="173" t="str">
        <f t="shared" si="45"/>
        <v>项</v>
      </c>
    </row>
    <row r="850" ht="36" customHeight="1" spans="1:7">
      <c r="A850" s="432" t="s">
        <v>1562</v>
      </c>
      <c r="B850" s="295" t="s">
        <v>1563</v>
      </c>
      <c r="C850" s="297">
        <f>SUM(C851)</f>
        <v>81</v>
      </c>
      <c r="D850" s="297">
        <f>SUM(D851)</f>
        <v>180</v>
      </c>
      <c r="E850" s="332">
        <f t="shared" si="46"/>
        <v>122.22</v>
      </c>
      <c r="F850" s="275" t="str">
        <f t="shared" si="44"/>
        <v>是</v>
      </c>
      <c r="G850" s="173" t="str">
        <f t="shared" si="45"/>
        <v>款</v>
      </c>
    </row>
    <row r="851" ht="36" customHeight="1" spans="1:7">
      <c r="A851" s="433">
        <v>2129999</v>
      </c>
      <c r="B851" s="444" t="s">
        <v>1564</v>
      </c>
      <c r="C851" s="301">
        <v>81</v>
      </c>
      <c r="D851" s="301">
        <v>180</v>
      </c>
      <c r="E851" s="332">
        <f t="shared" si="46"/>
        <v>122.22</v>
      </c>
      <c r="F851" s="275" t="str">
        <f t="shared" si="44"/>
        <v>是</v>
      </c>
      <c r="G851" s="173" t="str">
        <f t="shared" si="45"/>
        <v>项</v>
      </c>
    </row>
    <row r="852" ht="36" customHeight="1" spans="1:7">
      <c r="A852" s="437" t="s">
        <v>1565</v>
      </c>
      <c r="B852" s="438" t="s">
        <v>524</v>
      </c>
      <c r="C852" s="439"/>
      <c r="D852" s="439"/>
      <c r="E852" s="332" t="str">
        <f t="shared" si="46"/>
        <v/>
      </c>
      <c r="F852" s="275" t="str">
        <f t="shared" si="44"/>
        <v>否</v>
      </c>
      <c r="G852" s="173" t="str">
        <f t="shared" si="45"/>
        <v>项</v>
      </c>
    </row>
    <row r="853" ht="36" customHeight="1" spans="1:7">
      <c r="A853" s="432" t="s">
        <v>90</v>
      </c>
      <c r="B853" s="295" t="s">
        <v>91</v>
      </c>
      <c r="C853" s="297">
        <f>C854+C880+C905+C933+C944+C951+C958+C961</f>
        <v>20892</v>
      </c>
      <c r="D853" s="297">
        <f>D854+D880+D905+D933+D944+D951+D958+D961</f>
        <v>20454</v>
      </c>
      <c r="E853" s="332">
        <f t="shared" si="46"/>
        <v>-2.1</v>
      </c>
      <c r="F853" s="275" t="str">
        <f t="shared" si="44"/>
        <v>是</v>
      </c>
      <c r="G853" s="173" t="str">
        <f t="shared" si="45"/>
        <v>类</v>
      </c>
    </row>
    <row r="854" ht="36" customHeight="1" spans="1:7">
      <c r="A854" s="432" t="s">
        <v>1566</v>
      </c>
      <c r="B854" s="295" t="s">
        <v>1567</v>
      </c>
      <c r="C854" s="297">
        <f>SUM(C855:C879)</f>
        <v>9112</v>
      </c>
      <c r="D854" s="297">
        <f>SUM(D855:D879)</f>
        <v>9896</v>
      </c>
      <c r="E854" s="332">
        <f t="shared" si="46"/>
        <v>8.6</v>
      </c>
      <c r="F854" s="275" t="str">
        <f t="shared" si="44"/>
        <v>是</v>
      </c>
      <c r="G854" s="173" t="str">
        <f t="shared" si="45"/>
        <v>款</v>
      </c>
    </row>
    <row r="855" ht="36" customHeight="1" spans="1:7">
      <c r="A855" s="433" t="s">
        <v>1568</v>
      </c>
      <c r="B855" s="300" t="s">
        <v>139</v>
      </c>
      <c r="C855" s="301">
        <v>513</v>
      </c>
      <c r="D855" s="301">
        <v>538</v>
      </c>
      <c r="E855" s="332">
        <f t="shared" si="46"/>
        <v>4.87</v>
      </c>
      <c r="F855" s="275" t="str">
        <f t="shared" si="44"/>
        <v>是</v>
      </c>
      <c r="G855" s="173" t="str">
        <f t="shared" si="45"/>
        <v>项</v>
      </c>
    </row>
    <row r="856" ht="36" customHeight="1" spans="1:7">
      <c r="A856" s="433" t="s">
        <v>1569</v>
      </c>
      <c r="B856" s="300" t="s">
        <v>141</v>
      </c>
      <c r="C856" s="301">
        <v>0</v>
      </c>
      <c r="D856" s="301"/>
      <c r="E856" s="332" t="str">
        <f t="shared" si="46"/>
        <v/>
      </c>
      <c r="F856" s="275" t="str">
        <f t="shared" si="44"/>
        <v>否</v>
      </c>
      <c r="G856" s="173" t="str">
        <f t="shared" si="45"/>
        <v>项</v>
      </c>
    </row>
    <row r="857" ht="36" customHeight="1" spans="1:7">
      <c r="A857" s="433" t="s">
        <v>1570</v>
      </c>
      <c r="B857" s="300" t="s">
        <v>143</v>
      </c>
      <c r="C857" s="301">
        <v>0</v>
      </c>
      <c r="D857" s="301"/>
      <c r="E857" s="332" t="str">
        <f t="shared" si="46"/>
        <v/>
      </c>
      <c r="F857" s="275" t="str">
        <f t="shared" si="44"/>
        <v>否</v>
      </c>
      <c r="G857" s="173" t="str">
        <f t="shared" si="45"/>
        <v>项</v>
      </c>
    </row>
    <row r="858" ht="36" customHeight="1" spans="1:7">
      <c r="A858" s="433" t="s">
        <v>1571</v>
      </c>
      <c r="B858" s="300" t="s">
        <v>157</v>
      </c>
      <c r="C858" s="301">
        <v>2741</v>
      </c>
      <c r="D858" s="301">
        <v>2989</v>
      </c>
      <c r="E858" s="332">
        <f t="shared" si="46"/>
        <v>9.05</v>
      </c>
      <c r="F858" s="275" t="str">
        <f t="shared" si="44"/>
        <v>是</v>
      </c>
      <c r="G858" s="173" t="str">
        <f t="shared" si="45"/>
        <v>项</v>
      </c>
    </row>
    <row r="859" ht="36" customHeight="1" spans="1:7">
      <c r="A859" s="433" t="s">
        <v>1572</v>
      </c>
      <c r="B859" s="300" t="s">
        <v>1573</v>
      </c>
      <c r="C859" s="301">
        <v>0</v>
      </c>
      <c r="D859" s="301">
        <v>5</v>
      </c>
      <c r="E859" s="332" t="str">
        <f t="shared" si="46"/>
        <v/>
      </c>
      <c r="F859" s="275" t="str">
        <f t="shared" si="44"/>
        <v>是</v>
      </c>
      <c r="G859" s="173" t="str">
        <f t="shared" si="45"/>
        <v>项</v>
      </c>
    </row>
    <row r="860" ht="36" customHeight="1" spans="1:7">
      <c r="A860" s="433" t="s">
        <v>1574</v>
      </c>
      <c r="B860" s="300" t="s">
        <v>1575</v>
      </c>
      <c r="C860" s="301">
        <v>0</v>
      </c>
      <c r="D860" s="301">
        <v>69</v>
      </c>
      <c r="E860" s="332" t="str">
        <f t="shared" si="46"/>
        <v/>
      </c>
      <c r="F860" s="275" t="str">
        <f t="shared" si="44"/>
        <v>是</v>
      </c>
      <c r="G860" s="173" t="str">
        <f t="shared" si="45"/>
        <v>项</v>
      </c>
    </row>
    <row r="861" ht="36" customHeight="1" spans="1:7">
      <c r="A861" s="433" t="s">
        <v>1576</v>
      </c>
      <c r="B861" s="300" t="s">
        <v>1577</v>
      </c>
      <c r="C861" s="301">
        <v>10</v>
      </c>
      <c r="D861" s="301">
        <v>45</v>
      </c>
      <c r="E861" s="332">
        <f t="shared" si="46"/>
        <v>350</v>
      </c>
      <c r="F861" s="275" t="str">
        <f t="shared" si="44"/>
        <v>是</v>
      </c>
      <c r="G861" s="173" t="str">
        <f t="shared" si="45"/>
        <v>项</v>
      </c>
    </row>
    <row r="862" ht="36" customHeight="1" spans="1:7">
      <c r="A862" s="433" t="s">
        <v>1578</v>
      </c>
      <c r="B862" s="300" t="s">
        <v>1579</v>
      </c>
      <c r="C862" s="301">
        <v>0</v>
      </c>
      <c r="D862" s="301">
        <v>30</v>
      </c>
      <c r="E862" s="332" t="str">
        <f t="shared" si="46"/>
        <v/>
      </c>
      <c r="F862" s="275" t="str">
        <f t="shared" si="44"/>
        <v>是</v>
      </c>
      <c r="G862" s="173" t="str">
        <f t="shared" si="45"/>
        <v>项</v>
      </c>
    </row>
    <row r="863" ht="36" customHeight="1" spans="1:7">
      <c r="A863" s="433" t="s">
        <v>1580</v>
      </c>
      <c r="B863" s="300" t="s">
        <v>1581</v>
      </c>
      <c r="C863" s="301">
        <v>5</v>
      </c>
      <c r="D863" s="301">
        <v>5</v>
      </c>
      <c r="E863" s="332">
        <f t="shared" si="46"/>
        <v>0</v>
      </c>
      <c r="F863" s="275" t="str">
        <f t="shared" si="44"/>
        <v>是</v>
      </c>
      <c r="G863" s="173" t="str">
        <f t="shared" si="45"/>
        <v>项</v>
      </c>
    </row>
    <row r="864" ht="36" customHeight="1" spans="1:7">
      <c r="A864" s="433" t="s">
        <v>1582</v>
      </c>
      <c r="B864" s="300" t="s">
        <v>1583</v>
      </c>
      <c r="C864" s="301">
        <v>200</v>
      </c>
      <c r="D864" s="301">
        <v>42</v>
      </c>
      <c r="E864" s="332">
        <f t="shared" si="46"/>
        <v>-79</v>
      </c>
      <c r="F864" s="275" t="str">
        <f t="shared" si="44"/>
        <v>是</v>
      </c>
      <c r="G864" s="173" t="str">
        <f t="shared" si="45"/>
        <v>项</v>
      </c>
    </row>
    <row r="865" ht="36" customHeight="1" spans="1:7">
      <c r="A865" s="433" t="s">
        <v>1584</v>
      </c>
      <c r="B865" s="300" t="s">
        <v>1585</v>
      </c>
      <c r="C865" s="301">
        <v>0</v>
      </c>
      <c r="D865" s="301"/>
      <c r="E865" s="332" t="str">
        <f t="shared" si="46"/>
        <v/>
      </c>
      <c r="F865" s="275" t="str">
        <f t="shared" si="44"/>
        <v>否</v>
      </c>
      <c r="G865" s="173" t="str">
        <f t="shared" si="45"/>
        <v>项</v>
      </c>
    </row>
    <row r="866" ht="36" customHeight="1" spans="1:7">
      <c r="A866" s="433" t="s">
        <v>1586</v>
      </c>
      <c r="B866" s="300" t="s">
        <v>1587</v>
      </c>
      <c r="C866" s="301">
        <v>0</v>
      </c>
      <c r="D866" s="301">
        <v>0</v>
      </c>
      <c r="E866" s="332" t="str">
        <f t="shared" si="46"/>
        <v/>
      </c>
      <c r="F866" s="275" t="str">
        <f t="shared" si="44"/>
        <v>否</v>
      </c>
      <c r="G866" s="173" t="str">
        <f t="shared" si="45"/>
        <v>项</v>
      </c>
    </row>
    <row r="867" ht="36" customHeight="1" spans="1:7">
      <c r="A867" s="433" t="s">
        <v>1588</v>
      </c>
      <c r="B867" s="300" t="s">
        <v>1589</v>
      </c>
      <c r="C867" s="301">
        <v>15</v>
      </c>
      <c r="D867" s="301">
        <v>19</v>
      </c>
      <c r="E867" s="332">
        <f t="shared" si="46"/>
        <v>26.67</v>
      </c>
      <c r="F867" s="275" t="str">
        <f t="shared" si="44"/>
        <v>是</v>
      </c>
      <c r="G867" s="173" t="str">
        <f t="shared" si="45"/>
        <v>项</v>
      </c>
    </row>
    <row r="868" ht="36" customHeight="1" spans="1:7">
      <c r="A868" s="433" t="s">
        <v>1590</v>
      </c>
      <c r="B868" s="300" t="s">
        <v>1591</v>
      </c>
      <c r="C868" s="301">
        <v>0</v>
      </c>
      <c r="D868" s="301">
        <v>683</v>
      </c>
      <c r="E868" s="332" t="str">
        <f t="shared" si="46"/>
        <v/>
      </c>
      <c r="F868" s="275" t="str">
        <f t="shared" si="44"/>
        <v>是</v>
      </c>
      <c r="G868" s="173" t="str">
        <f t="shared" si="45"/>
        <v>项</v>
      </c>
    </row>
    <row r="869" ht="36" customHeight="1" spans="1:7">
      <c r="A869" s="433" t="s">
        <v>1592</v>
      </c>
      <c r="B869" s="300" t="s">
        <v>1593</v>
      </c>
      <c r="C869" s="301">
        <v>0</v>
      </c>
      <c r="D869" s="301">
        <v>26</v>
      </c>
      <c r="E869" s="332" t="str">
        <f t="shared" si="46"/>
        <v/>
      </c>
      <c r="F869" s="275" t="str">
        <f t="shared" si="44"/>
        <v>是</v>
      </c>
      <c r="G869" s="173" t="str">
        <f t="shared" si="45"/>
        <v>项</v>
      </c>
    </row>
    <row r="870" ht="36" customHeight="1" spans="1:7">
      <c r="A870" s="433" t="s">
        <v>1594</v>
      </c>
      <c r="B870" s="300" t="s">
        <v>1595</v>
      </c>
      <c r="C870" s="301">
        <v>1</v>
      </c>
      <c r="D870" s="301">
        <v>261</v>
      </c>
      <c r="E870" s="332">
        <f t="shared" si="46"/>
        <v>26000</v>
      </c>
      <c r="F870" s="275" t="str">
        <f t="shared" si="44"/>
        <v>是</v>
      </c>
      <c r="G870" s="173" t="str">
        <f t="shared" si="45"/>
        <v>项</v>
      </c>
    </row>
    <row r="871" ht="36" customHeight="1" spans="1:7">
      <c r="A871" s="433" t="s">
        <v>1596</v>
      </c>
      <c r="B871" s="300" t="s">
        <v>1597</v>
      </c>
      <c r="C871" s="301">
        <v>50</v>
      </c>
      <c r="D871" s="301"/>
      <c r="E871" s="332">
        <f t="shared" si="46"/>
        <v>-100</v>
      </c>
      <c r="F871" s="275" t="str">
        <f t="shared" si="44"/>
        <v>是</v>
      </c>
      <c r="G871" s="173" t="str">
        <f t="shared" si="45"/>
        <v>项</v>
      </c>
    </row>
    <row r="872" ht="36" customHeight="1" spans="1:7">
      <c r="A872" s="433" t="s">
        <v>1598</v>
      </c>
      <c r="B872" s="300" t="s">
        <v>1599</v>
      </c>
      <c r="C872" s="301">
        <v>0</v>
      </c>
      <c r="D872" s="301">
        <v>4</v>
      </c>
      <c r="E872" s="332" t="str">
        <f t="shared" si="46"/>
        <v/>
      </c>
      <c r="F872" s="275" t="str">
        <f t="shared" si="44"/>
        <v>是</v>
      </c>
      <c r="G872" s="173" t="str">
        <f t="shared" si="45"/>
        <v>项</v>
      </c>
    </row>
    <row r="873" ht="36" customHeight="1" spans="1:7">
      <c r="A873" s="433" t="s">
        <v>1600</v>
      </c>
      <c r="B873" s="300" t="s">
        <v>1601</v>
      </c>
      <c r="C873" s="301">
        <v>21</v>
      </c>
      <c r="D873" s="301">
        <v>368</v>
      </c>
      <c r="E873" s="332">
        <f t="shared" si="46"/>
        <v>1652.38</v>
      </c>
      <c r="F873" s="275" t="str">
        <f t="shared" si="44"/>
        <v>是</v>
      </c>
      <c r="G873" s="173" t="str">
        <f t="shared" si="45"/>
        <v>项</v>
      </c>
    </row>
    <row r="874" ht="36" customHeight="1" spans="1:7">
      <c r="A874" s="433" t="s">
        <v>1602</v>
      </c>
      <c r="B874" s="300" t="s">
        <v>1603</v>
      </c>
      <c r="C874" s="301">
        <v>3674</v>
      </c>
      <c r="D874" s="301">
        <v>1282</v>
      </c>
      <c r="E874" s="332">
        <f t="shared" si="46"/>
        <v>-65.11</v>
      </c>
      <c r="F874" s="275" t="str">
        <f t="shared" si="44"/>
        <v>是</v>
      </c>
      <c r="G874" s="173" t="str">
        <f t="shared" si="45"/>
        <v>项</v>
      </c>
    </row>
    <row r="875" ht="36" customHeight="1" spans="1:7">
      <c r="A875" s="433" t="s">
        <v>1604</v>
      </c>
      <c r="B875" s="300" t="s">
        <v>1605</v>
      </c>
      <c r="C875" s="301">
        <v>11</v>
      </c>
      <c r="D875" s="301">
        <v>11</v>
      </c>
      <c r="E875" s="332">
        <f t="shared" si="46"/>
        <v>0</v>
      </c>
      <c r="F875" s="275" t="str">
        <f t="shared" si="44"/>
        <v>是</v>
      </c>
      <c r="G875" s="173" t="str">
        <f t="shared" si="45"/>
        <v>项</v>
      </c>
    </row>
    <row r="876" ht="36" customHeight="1" spans="1:7">
      <c r="A876" s="433" t="s">
        <v>1606</v>
      </c>
      <c r="B876" s="300" t="s">
        <v>1607</v>
      </c>
      <c r="C876" s="301">
        <v>60</v>
      </c>
      <c r="D876" s="301">
        <v>24</v>
      </c>
      <c r="E876" s="332">
        <f t="shared" si="46"/>
        <v>-60</v>
      </c>
      <c r="F876" s="275" t="str">
        <f t="shared" si="44"/>
        <v>是</v>
      </c>
      <c r="G876" s="173" t="str">
        <f t="shared" si="45"/>
        <v>项</v>
      </c>
    </row>
    <row r="877" ht="36" customHeight="1" spans="1:7">
      <c r="A877" s="433" t="s">
        <v>1608</v>
      </c>
      <c r="B877" s="300" t="s">
        <v>1609</v>
      </c>
      <c r="C877" s="301">
        <v>0</v>
      </c>
      <c r="D877" s="301">
        <v>0</v>
      </c>
      <c r="E877" s="332" t="str">
        <f t="shared" si="46"/>
        <v/>
      </c>
      <c r="F877" s="275" t="str">
        <f t="shared" si="44"/>
        <v>否</v>
      </c>
      <c r="G877" s="173" t="str">
        <f t="shared" si="45"/>
        <v>项</v>
      </c>
    </row>
    <row r="878" ht="36" customHeight="1" spans="1:7">
      <c r="A878" s="433" t="s">
        <v>1610</v>
      </c>
      <c r="B878" s="300" t="s">
        <v>1611</v>
      </c>
      <c r="C878" s="301">
        <v>1728</v>
      </c>
      <c r="D878" s="301">
        <v>3407</v>
      </c>
      <c r="E878" s="332">
        <f t="shared" si="46"/>
        <v>97.16</v>
      </c>
      <c r="F878" s="275" t="str">
        <f t="shared" si="44"/>
        <v>是</v>
      </c>
      <c r="G878" s="173" t="str">
        <f t="shared" si="45"/>
        <v>项</v>
      </c>
    </row>
    <row r="879" ht="36" customHeight="1" spans="1:7">
      <c r="A879" s="433" t="s">
        <v>1612</v>
      </c>
      <c r="B879" s="300" t="s">
        <v>1613</v>
      </c>
      <c r="C879" s="301">
        <v>83</v>
      </c>
      <c r="D879" s="301">
        <v>88</v>
      </c>
      <c r="E879" s="332">
        <f t="shared" si="46"/>
        <v>6.02</v>
      </c>
      <c r="F879" s="275" t="str">
        <f t="shared" si="44"/>
        <v>是</v>
      </c>
      <c r="G879" s="173" t="str">
        <f t="shared" si="45"/>
        <v>项</v>
      </c>
    </row>
    <row r="880" ht="36" customHeight="1" spans="1:7">
      <c r="A880" s="432" t="s">
        <v>1614</v>
      </c>
      <c r="B880" s="295" t="s">
        <v>1615</v>
      </c>
      <c r="C880" s="297">
        <f>SUM(C881:C904)</f>
        <v>3102</v>
      </c>
      <c r="D880" s="297">
        <f>SUM(D881:D904)</f>
        <v>2499</v>
      </c>
      <c r="E880" s="332">
        <f t="shared" si="46"/>
        <v>-19.44</v>
      </c>
      <c r="F880" s="275" t="str">
        <f t="shared" si="44"/>
        <v>是</v>
      </c>
      <c r="G880" s="173" t="str">
        <f t="shared" si="45"/>
        <v>款</v>
      </c>
    </row>
    <row r="881" ht="36" customHeight="1" spans="1:7">
      <c r="A881" s="433" t="s">
        <v>1616</v>
      </c>
      <c r="B881" s="300" t="s">
        <v>139</v>
      </c>
      <c r="C881" s="301">
        <v>316</v>
      </c>
      <c r="D881" s="301">
        <v>298</v>
      </c>
      <c r="E881" s="332">
        <f t="shared" si="46"/>
        <v>-5.7</v>
      </c>
      <c r="F881" s="275" t="str">
        <f t="shared" si="44"/>
        <v>是</v>
      </c>
      <c r="G881" s="173" t="str">
        <f t="shared" si="45"/>
        <v>项</v>
      </c>
    </row>
    <row r="882" ht="36" customHeight="1" spans="1:7">
      <c r="A882" s="433" t="s">
        <v>1617</v>
      </c>
      <c r="B882" s="300" t="s">
        <v>141</v>
      </c>
      <c r="C882" s="301">
        <v>3</v>
      </c>
      <c r="D882" s="301"/>
      <c r="E882" s="332">
        <f t="shared" si="46"/>
        <v>-100</v>
      </c>
      <c r="F882" s="275" t="str">
        <f t="shared" si="44"/>
        <v>是</v>
      </c>
      <c r="G882" s="173" t="str">
        <f t="shared" si="45"/>
        <v>项</v>
      </c>
    </row>
    <row r="883" ht="36" customHeight="1" spans="1:7">
      <c r="A883" s="433" t="s">
        <v>1618</v>
      </c>
      <c r="B883" s="300" t="s">
        <v>143</v>
      </c>
      <c r="C883" s="301">
        <v>0</v>
      </c>
      <c r="D883" s="301"/>
      <c r="E883" s="332" t="str">
        <f t="shared" si="46"/>
        <v/>
      </c>
      <c r="F883" s="275" t="str">
        <f t="shared" si="44"/>
        <v>否</v>
      </c>
      <c r="G883" s="173" t="str">
        <f t="shared" si="45"/>
        <v>项</v>
      </c>
    </row>
    <row r="884" ht="36" customHeight="1" spans="1:7">
      <c r="A884" s="433" t="s">
        <v>1619</v>
      </c>
      <c r="B884" s="300" t="s">
        <v>1620</v>
      </c>
      <c r="C884" s="301">
        <v>929</v>
      </c>
      <c r="D884" s="301">
        <v>752</v>
      </c>
      <c r="E884" s="332">
        <f t="shared" si="46"/>
        <v>-19.05</v>
      </c>
      <c r="F884" s="275" t="str">
        <f t="shared" si="44"/>
        <v>是</v>
      </c>
      <c r="G884" s="173" t="str">
        <f t="shared" si="45"/>
        <v>项</v>
      </c>
    </row>
    <row r="885" ht="36" customHeight="1" spans="1:7">
      <c r="A885" s="433" t="s">
        <v>1621</v>
      </c>
      <c r="B885" s="300" t="s">
        <v>1622</v>
      </c>
      <c r="C885" s="301">
        <v>121</v>
      </c>
      <c r="D885" s="301"/>
      <c r="E885" s="332">
        <f t="shared" si="46"/>
        <v>-100</v>
      </c>
      <c r="F885" s="275" t="str">
        <f t="shared" si="44"/>
        <v>是</v>
      </c>
      <c r="G885" s="173" t="str">
        <f t="shared" si="45"/>
        <v>项</v>
      </c>
    </row>
    <row r="886" ht="36" customHeight="1" spans="1:7">
      <c r="A886" s="433" t="s">
        <v>1623</v>
      </c>
      <c r="B886" s="300" t="s">
        <v>1624</v>
      </c>
      <c r="C886" s="301">
        <v>0</v>
      </c>
      <c r="D886" s="301"/>
      <c r="E886" s="332" t="str">
        <f t="shared" si="46"/>
        <v/>
      </c>
      <c r="F886" s="275" t="str">
        <f t="shared" si="44"/>
        <v>否</v>
      </c>
      <c r="G886" s="173" t="str">
        <f t="shared" si="45"/>
        <v>项</v>
      </c>
    </row>
    <row r="887" ht="36" customHeight="1" spans="1:7">
      <c r="A887" s="433" t="s">
        <v>1625</v>
      </c>
      <c r="B887" s="300" t="s">
        <v>1626</v>
      </c>
      <c r="C887" s="301">
        <v>52</v>
      </c>
      <c r="D887" s="301">
        <v>48</v>
      </c>
      <c r="E887" s="332">
        <f t="shared" si="46"/>
        <v>-7.69</v>
      </c>
      <c r="F887" s="275" t="str">
        <f t="shared" si="44"/>
        <v>是</v>
      </c>
      <c r="G887" s="173" t="str">
        <f t="shared" si="45"/>
        <v>项</v>
      </c>
    </row>
    <row r="888" ht="36" customHeight="1" spans="1:7">
      <c r="A888" s="433" t="s">
        <v>1627</v>
      </c>
      <c r="B888" s="300" t="s">
        <v>1628</v>
      </c>
      <c r="C888" s="301">
        <v>433</v>
      </c>
      <c r="D888" s="301">
        <v>25</v>
      </c>
      <c r="E888" s="332">
        <f t="shared" si="46"/>
        <v>-94.23</v>
      </c>
      <c r="F888" s="275" t="str">
        <f t="shared" si="44"/>
        <v>是</v>
      </c>
      <c r="G888" s="173" t="str">
        <f t="shared" si="45"/>
        <v>项</v>
      </c>
    </row>
    <row r="889" ht="36" customHeight="1" spans="1:7">
      <c r="A889" s="433" t="s">
        <v>1629</v>
      </c>
      <c r="B889" s="300" t="s">
        <v>1630</v>
      </c>
      <c r="C889" s="301">
        <v>0</v>
      </c>
      <c r="D889" s="301"/>
      <c r="E889" s="332" t="str">
        <f t="shared" si="46"/>
        <v/>
      </c>
      <c r="F889" s="275" t="str">
        <f t="shared" si="44"/>
        <v>否</v>
      </c>
      <c r="G889" s="173" t="str">
        <f t="shared" si="45"/>
        <v>项</v>
      </c>
    </row>
    <row r="890" ht="36" customHeight="1" spans="1:7">
      <c r="A890" s="433" t="s">
        <v>1631</v>
      </c>
      <c r="B890" s="300" t="s">
        <v>1632</v>
      </c>
      <c r="C890" s="301">
        <v>0</v>
      </c>
      <c r="D890" s="301"/>
      <c r="E890" s="332" t="str">
        <f t="shared" si="46"/>
        <v/>
      </c>
      <c r="F890" s="275" t="str">
        <f t="shared" si="44"/>
        <v>否</v>
      </c>
      <c r="G890" s="173" t="str">
        <f t="shared" si="45"/>
        <v>项</v>
      </c>
    </row>
    <row r="891" ht="36" customHeight="1" spans="1:7">
      <c r="A891" s="433" t="s">
        <v>1633</v>
      </c>
      <c r="B891" s="300" t="s">
        <v>1634</v>
      </c>
      <c r="C891" s="301">
        <v>0</v>
      </c>
      <c r="D891" s="301">
        <v>5</v>
      </c>
      <c r="E891" s="332" t="str">
        <f t="shared" si="46"/>
        <v/>
      </c>
      <c r="F891" s="275" t="str">
        <f t="shared" si="44"/>
        <v>是</v>
      </c>
      <c r="G891" s="173" t="str">
        <f t="shared" si="45"/>
        <v>项</v>
      </c>
    </row>
    <row r="892" ht="36" customHeight="1" spans="1:7">
      <c r="A892" s="433" t="s">
        <v>1635</v>
      </c>
      <c r="B892" s="300" t="s">
        <v>1636</v>
      </c>
      <c r="C892" s="301">
        <v>0</v>
      </c>
      <c r="D892" s="301"/>
      <c r="E892" s="332" t="str">
        <f t="shared" si="46"/>
        <v/>
      </c>
      <c r="F892" s="275" t="str">
        <f t="shared" si="44"/>
        <v>否</v>
      </c>
      <c r="G892" s="173" t="str">
        <f t="shared" si="45"/>
        <v>项</v>
      </c>
    </row>
    <row r="893" ht="36" customHeight="1" spans="1:7">
      <c r="A893" s="433" t="s">
        <v>1637</v>
      </c>
      <c r="B893" s="300" t="s">
        <v>1638</v>
      </c>
      <c r="C893" s="301">
        <v>0</v>
      </c>
      <c r="D893" s="301"/>
      <c r="E893" s="332" t="str">
        <f t="shared" si="46"/>
        <v/>
      </c>
      <c r="F893" s="275" t="str">
        <f t="shared" si="44"/>
        <v>否</v>
      </c>
      <c r="G893" s="173" t="str">
        <f t="shared" si="45"/>
        <v>项</v>
      </c>
    </row>
    <row r="894" ht="36" customHeight="1" spans="1:7">
      <c r="A894" s="433" t="s">
        <v>1639</v>
      </c>
      <c r="B894" s="300" t="s">
        <v>1640</v>
      </c>
      <c r="C894" s="301">
        <v>0</v>
      </c>
      <c r="D894" s="301"/>
      <c r="E894" s="332" t="str">
        <f t="shared" si="46"/>
        <v/>
      </c>
      <c r="F894" s="275" t="str">
        <f t="shared" si="44"/>
        <v>否</v>
      </c>
      <c r="G894" s="173" t="str">
        <f t="shared" si="45"/>
        <v>项</v>
      </c>
    </row>
    <row r="895" ht="36" customHeight="1" spans="1:7">
      <c r="A895" s="433" t="s">
        <v>1641</v>
      </c>
      <c r="B895" s="300" t="s">
        <v>1642</v>
      </c>
      <c r="C895" s="301">
        <v>0</v>
      </c>
      <c r="D895" s="301"/>
      <c r="E895" s="332" t="str">
        <f t="shared" si="46"/>
        <v/>
      </c>
      <c r="F895" s="275" t="str">
        <f t="shared" si="44"/>
        <v>否</v>
      </c>
      <c r="G895" s="173" t="str">
        <f t="shared" si="45"/>
        <v>项</v>
      </c>
    </row>
    <row r="896" ht="36" customHeight="1" spans="1:7">
      <c r="A896" s="433" t="s">
        <v>1643</v>
      </c>
      <c r="B896" s="300" t="s">
        <v>1644</v>
      </c>
      <c r="C896" s="301">
        <v>0</v>
      </c>
      <c r="D896" s="301"/>
      <c r="E896" s="332" t="str">
        <f t="shared" si="46"/>
        <v/>
      </c>
      <c r="F896" s="275" t="str">
        <f t="shared" si="44"/>
        <v>否</v>
      </c>
      <c r="G896" s="173" t="str">
        <f t="shared" si="45"/>
        <v>项</v>
      </c>
    </row>
    <row r="897" ht="36" customHeight="1" spans="1:7">
      <c r="A897" s="433" t="s">
        <v>1645</v>
      </c>
      <c r="B897" s="300" t="s">
        <v>1646</v>
      </c>
      <c r="C897" s="301">
        <v>0</v>
      </c>
      <c r="D897" s="301">
        <v>0</v>
      </c>
      <c r="E897" s="332" t="str">
        <f t="shared" si="46"/>
        <v/>
      </c>
      <c r="F897" s="275" t="str">
        <f t="shared" si="44"/>
        <v>否</v>
      </c>
      <c r="G897" s="173" t="str">
        <f t="shared" si="45"/>
        <v>项</v>
      </c>
    </row>
    <row r="898" ht="36" customHeight="1" spans="1:7">
      <c r="A898" s="433" t="s">
        <v>1647</v>
      </c>
      <c r="B898" s="300" t="s">
        <v>1648</v>
      </c>
      <c r="C898" s="301">
        <v>0</v>
      </c>
      <c r="D898" s="301">
        <v>0</v>
      </c>
      <c r="E898" s="332" t="str">
        <f t="shared" si="46"/>
        <v/>
      </c>
      <c r="F898" s="275" t="str">
        <f t="shared" si="44"/>
        <v>否</v>
      </c>
      <c r="G898" s="173" t="str">
        <f t="shared" si="45"/>
        <v>项</v>
      </c>
    </row>
    <row r="899" ht="36" customHeight="1" spans="1:7">
      <c r="A899" s="433" t="s">
        <v>1649</v>
      </c>
      <c r="B899" s="300" t="s">
        <v>1650</v>
      </c>
      <c r="C899" s="301">
        <v>0</v>
      </c>
      <c r="D899" s="301">
        <v>0</v>
      </c>
      <c r="E899" s="332" t="str">
        <f t="shared" si="46"/>
        <v/>
      </c>
      <c r="F899" s="275" t="str">
        <f t="shared" si="44"/>
        <v>否</v>
      </c>
      <c r="G899" s="173" t="str">
        <f t="shared" si="45"/>
        <v>项</v>
      </c>
    </row>
    <row r="900" ht="36" customHeight="1" spans="1:7">
      <c r="A900" s="433" t="s">
        <v>1651</v>
      </c>
      <c r="B900" s="300" t="s">
        <v>1652</v>
      </c>
      <c r="C900" s="301">
        <v>1047</v>
      </c>
      <c r="D900" s="301">
        <v>1098</v>
      </c>
      <c r="E900" s="332">
        <f t="shared" si="46"/>
        <v>4.87</v>
      </c>
      <c r="F900" s="275" t="str">
        <f t="shared" si="44"/>
        <v>是</v>
      </c>
      <c r="G900" s="173" t="str">
        <f t="shared" si="45"/>
        <v>项</v>
      </c>
    </row>
    <row r="901" ht="36" customHeight="1" spans="1:7">
      <c r="A901" s="433" t="s">
        <v>1653</v>
      </c>
      <c r="B901" s="300" t="s">
        <v>1654</v>
      </c>
      <c r="C901" s="301">
        <v>0</v>
      </c>
      <c r="D901" s="301">
        <v>0</v>
      </c>
      <c r="E901" s="332" t="str">
        <f t="shared" si="46"/>
        <v/>
      </c>
      <c r="F901" s="275" t="str">
        <f t="shared" si="44"/>
        <v>否</v>
      </c>
      <c r="G901" s="173" t="str">
        <f t="shared" si="45"/>
        <v>项</v>
      </c>
    </row>
    <row r="902" ht="36" customHeight="1" spans="1:7">
      <c r="A902" s="433" t="s">
        <v>1655</v>
      </c>
      <c r="B902" s="300" t="s">
        <v>1656</v>
      </c>
      <c r="C902" s="301">
        <v>0</v>
      </c>
      <c r="D902" s="301"/>
      <c r="E902" s="332" t="str">
        <f t="shared" si="46"/>
        <v/>
      </c>
      <c r="F902" s="275" t="str">
        <f t="shared" si="44"/>
        <v>否</v>
      </c>
      <c r="G902" s="173" t="str">
        <f t="shared" si="45"/>
        <v>项</v>
      </c>
    </row>
    <row r="903" ht="36" customHeight="1" spans="1:7">
      <c r="A903" s="433" t="s">
        <v>1657</v>
      </c>
      <c r="B903" s="300" t="s">
        <v>1585</v>
      </c>
      <c r="C903" s="301">
        <v>0</v>
      </c>
      <c r="D903" s="301"/>
      <c r="E903" s="332" t="str">
        <f t="shared" si="46"/>
        <v/>
      </c>
      <c r="F903" s="275" t="str">
        <f t="shared" si="44"/>
        <v>否</v>
      </c>
      <c r="G903" s="173" t="str">
        <f t="shared" si="45"/>
        <v>项</v>
      </c>
    </row>
    <row r="904" ht="36" customHeight="1" spans="1:7">
      <c r="A904" s="433" t="s">
        <v>1658</v>
      </c>
      <c r="B904" s="300" t="s">
        <v>1659</v>
      </c>
      <c r="C904" s="301">
        <v>201</v>
      </c>
      <c r="D904" s="301">
        <v>273</v>
      </c>
      <c r="E904" s="332">
        <f t="shared" si="46"/>
        <v>35.82</v>
      </c>
      <c r="F904" s="275" t="str">
        <f t="shared" si="44"/>
        <v>是</v>
      </c>
      <c r="G904" s="173" t="str">
        <f t="shared" si="45"/>
        <v>项</v>
      </c>
    </row>
    <row r="905" ht="36" customHeight="1" spans="1:7">
      <c r="A905" s="432" t="s">
        <v>1660</v>
      </c>
      <c r="B905" s="295" t="s">
        <v>1661</v>
      </c>
      <c r="C905" s="297">
        <f>SUM(C906:C932)</f>
        <v>8121</v>
      </c>
      <c r="D905" s="297">
        <f>SUM(D906:D932)</f>
        <v>5902</v>
      </c>
      <c r="E905" s="332">
        <f t="shared" si="46"/>
        <v>-27.32</v>
      </c>
      <c r="F905" s="275" t="str">
        <f t="shared" si="44"/>
        <v>是</v>
      </c>
      <c r="G905" s="173" t="str">
        <f t="shared" si="45"/>
        <v>款</v>
      </c>
    </row>
    <row r="906" ht="36" customHeight="1" spans="1:7">
      <c r="A906" s="433" t="s">
        <v>1662</v>
      </c>
      <c r="B906" s="300" t="s">
        <v>139</v>
      </c>
      <c r="C906" s="301">
        <v>407</v>
      </c>
      <c r="D906" s="301">
        <v>330</v>
      </c>
      <c r="E906" s="332">
        <f t="shared" si="46"/>
        <v>-18.92</v>
      </c>
      <c r="F906" s="275" t="str">
        <f t="shared" ref="F906:F969" si="47">IF(LEN(A906)=3,"是",IF(B906&lt;&gt;"",IF(SUM(C906:D906)&lt;&gt;0,"是","否"),"是"))</f>
        <v>是</v>
      </c>
      <c r="G906" s="173" t="str">
        <f t="shared" ref="G906:G969" si="48">IF(LEN(A906)=3,"类",IF(LEN(A906)=5,"款","项"))</f>
        <v>项</v>
      </c>
    </row>
    <row r="907" ht="36" customHeight="1" spans="1:7">
      <c r="A907" s="433" t="s">
        <v>1663</v>
      </c>
      <c r="B907" s="300" t="s">
        <v>141</v>
      </c>
      <c r="C907" s="301">
        <v>0</v>
      </c>
      <c r="D907" s="301"/>
      <c r="E907" s="332" t="str">
        <f t="shared" ref="E907:E970" si="49">IFERROR((D907/C907-1)*100,"")</f>
        <v/>
      </c>
      <c r="F907" s="275" t="str">
        <f t="shared" si="47"/>
        <v>否</v>
      </c>
      <c r="G907" s="173" t="str">
        <f t="shared" si="48"/>
        <v>项</v>
      </c>
    </row>
    <row r="908" ht="36" customHeight="1" spans="1:7">
      <c r="A908" s="433" t="s">
        <v>1664</v>
      </c>
      <c r="B908" s="300" t="s">
        <v>143</v>
      </c>
      <c r="C908" s="301">
        <v>0</v>
      </c>
      <c r="D908" s="301"/>
      <c r="E908" s="332" t="str">
        <f t="shared" si="49"/>
        <v/>
      </c>
      <c r="F908" s="275" t="str">
        <f t="shared" si="47"/>
        <v>否</v>
      </c>
      <c r="G908" s="173" t="str">
        <f t="shared" si="48"/>
        <v>项</v>
      </c>
    </row>
    <row r="909" ht="36" customHeight="1" spans="1:7">
      <c r="A909" s="433" t="s">
        <v>1665</v>
      </c>
      <c r="B909" s="300" t="s">
        <v>1666</v>
      </c>
      <c r="C909" s="301">
        <v>171</v>
      </c>
      <c r="D909" s="301">
        <v>131</v>
      </c>
      <c r="E909" s="332">
        <f t="shared" si="49"/>
        <v>-23.39</v>
      </c>
      <c r="F909" s="275" t="str">
        <f t="shared" si="47"/>
        <v>是</v>
      </c>
      <c r="G909" s="173" t="str">
        <f t="shared" si="48"/>
        <v>项</v>
      </c>
    </row>
    <row r="910" ht="36" customHeight="1" spans="1:7">
      <c r="A910" s="433" t="s">
        <v>1667</v>
      </c>
      <c r="B910" s="300" t="s">
        <v>1668</v>
      </c>
      <c r="C910" s="301">
        <v>142</v>
      </c>
      <c r="D910" s="301">
        <v>1383</v>
      </c>
      <c r="E910" s="332">
        <f t="shared" si="49"/>
        <v>873.94</v>
      </c>
      <c r="F910" s="275" t="str">
        <f t="shared" si="47"/>
        <v>是</v>
      </c>
      <c r="G910" s="173" t="str">
        <f t="shared" si="48"/>
        <v>项</v>
      </c>
    </row>
    <row r="911" ht="36" customHeight="1" spans="1:7">
      <c r="A911" s="433" t="s">
        <v>1669</v>
      </c>
      <c r="B911" s="300" t="s">
        <v>1670</v>
      </c>
      <c r="C911" s="301">
        <v>828</v>
      </c>
      <c r="D911" s="301">
        <v>747</v>
      </c>
      <c r="E911" s="332">
        <f t="shared" si="49"/>
        <v>-9.78</v>
      </c>
      <c r="F911" s="275" t="str">
        <f t="shared" si="47"/>
        <v>是</v>
      </c>
      <c r="G911" s="173" t="str">
        <f t="shared" si="48"/>
        <v>项</v>
      </c>
    </row>
    <row r="912" ht="36" customHeight="1" spans="1:7">
      <c r="A912" s="433" t="s">
        <v>1671</v>
      </c>
      <c r="B912" s="300" t="s">
        <v>1672</v>
      </c>
      <c r="C912" s="301">
        <v>0</v>
      </c>
      <c r="D912" s="301">
        <v>0</v>
      </c>
      <c r="E912" s="332" t="str">
        <f t="shared" si="49"/>
        <v/>
      </c>
      <c r="F912" s="275" t="str">
        <f t="shared" si="47"/>
        <v>否</v>
      </c>
      <c r="G912" s="173" t="str">
        <f t="shared" si="48"/>
        <v>项</v>
      </c>
    </row>
    <row r="913" ht="36" customHeight="1" spans="1:7">
      <c r="A913" s="433" t="s">
        <v>1673</v>
      </c>
      <c r="B913" s="300" t="s">
        <v>1674</v>
      </c>
      <c r="C913" s="301">
        <v>0</v>
      </c>
      <c r="D913" s="301"/>
      <c r="E913" s="332" t="str">
        <f t="shared" si="49"/>
        <v/>
      </c>
      <c r="F913" s="275" t="str">
        <f t="shared" si="47"/>
        <v>否</v>
      </c>
      <c r="G913" s="173" t="str">
        <f t="shared" si="48"/>
        <v>项</v>
      </c>
    </row>
    <row r="914" ht="36" customHeight="1" spans="1:7">
      <c r="A914" s="433" t="s">
        <v>1675</v>
      </c>
      <c r="B914" s="300" t="s">
        <v>1676</v>
      </c>
      <c r="C914" s="301">
        <v>0</v>
      </c>
      <c r="D914" s="301">
        <v>0</v>
      </c>
      <c r="E914" s="332" t="str">
        <f t="shared" si="49"/>
        <v/>
      </c>
      <c r="F914" s="275" t="str">
        <f t="shared" si="47"/>
        <v>否</v>
      </c>
      <c r="G914" s="173" t="str">
        <f t="shared" si="48"/>
        <v>项</v>
      </c>
    </row>
    <row r="915" ht="36" customHeight="1" spans="1:7">
      <c r="A915" s="433" t="s">
        <v>1677</v>
      </c>
      <c r="B915" s="300" t="s">
        <v>1678</v>
      </c>
      <c r="C915" s="301">
        <v>314</v>
      </c>
      <c r="D915" s="301">
        <v>282</v>
      </c>
      <c r="E915" s="332">
        <f t="shared" si="49"/>
        <v>-10.19</v>
      </c>
      <c r="F915" s="275" t="str">
        <f t="shared" si="47"/>
        <v>是</v>
      </c>
      <c r="G915" s="173" t="str">
        <f t="shared" si="48"/>
        <v>项</v>
      </c>
    </row>
    <row r="916" ht="36" customHeight="1" spans="1:7">
      <c r="A916" s="433" t="s">
        <v>1679</v>
      </c>
      <c r="B916" s="300" t="s">
        <v>1680</v>
      </c>
      <c r="C916" s="301">
        <v>5910</v>
      </c>
      <c r="D916" s="301">
        <v>2309</v>
      </c>
      <c r="E916" s="332">
        <f t="shared" si="49"/>
        <v>-60.93</v>
      </c>
      <c r="F916" s="275" t="str">
        <f t="shared" si="47"/>
        <v>是</v>
      </c>
      <c r="G916" s="173" t="str">
        <f t="shared" si="48"/>
        <v>项</v>
      </c>
    </row>
    <row r="917" ht="36" customHeight="1" spans="1:7">
      <c r="A917" s="433" t="s">
        <v>1681</v>
      </c>
      <c r="B917" s="300" t="s">
        <v>1682</v>
      </c>
      <c r="C917" s="301">
        <v>0</v>
      </c>
      <c r="D917" s="301"/>
      <c r="E917" s="332" t="str">
        <f t="shared" si="49"/>
        <v/>
      </c>
      <c r="F917" s="275" t="str">
        <f t="shared" si="47"/>
        <v>否</v>
      </c>
      <c r="G917" s="173" t="str">
        <f t="shared" si="48"/>
        <v>项</v>
      </c>
    </row>
    <row r="918" ht="36" customHeight="1" spans="1:7">
      <c r="A918" s="433" t="s">
        <v>1683</v>
      </c>
      <c r="B918" s="300" t="s">
        <v>1684</v>
      </c>
      <c r="C918" s="301">
        <v>0</v>
      </c>
      <c r="D918" s="301"/>
      <c r="E918" s="332" t="str">
        <f t="shared" si="49"/>
        <v/>
      </c>
      <c r="F918" s="275" t="str">
        <f t="shared" si="47"/>
        <v>否</v>
      </c>
      <c r="G918" s="173" t="str">
        <f t="shared" si="48"/>
        <v>项</v>
      </c>
    </row>
    <row r="919" ht="36" customHeight="1" spans="1:7">
      <c r="A919" s="433" t="s">
        <v>1685</v>
      </c>
      <c r="B919" s="300" t="s">
        <v>1686</v>
      </c>
      <c r="C919" s="301">
        <v>93</v>
      </c>
      <c r="D919" s="301">
        <v>73</v>
      </c>
      <c r="E919" s="332">
        <f t="shared" si="49"/>
        <v>-21.51</v>
      </c>
      <c r="F919" s="275" t="str">
        <f t="shared" si="47"/>
        <v>是</v>
      </c>
      <c r="G919" s="173" t="str">
        <f t="shared" si="48"/>
        <v>项</v>
      </c>
    </row>
    <row r="920" ht="36" customHeight="1" spans="1:7">
      <c r="A920" s="433" t="s">
        <v>1687</v>
      </c>
      <c r="B920" s="300" t="s">
        <v>1688</v>
      </c>
      <c r="C920" s="301">
        <v>0</v>
      </c>
      <c r="D920" s="301">
        <v>4</v>
      </c>
      <c r="E920" s="332" t="str">
        <f t="shared" si="49"/>
        <v/>
      </c>
      <c r="F920" s="275" t="str">
        <f t="shared" si="47"/>
        <v>是</v>
      </c>
      <c r="G920" s="173" t="str">
        <f t="shared" si="48"/>
        <v>项</v>
      </c>
    </row>
    <row r="921" ht="36" customHeight="1" spans="1:7">
      <c r="A921" s="433" t="s">
        <v>1689</v>
      </c>
      <c r="B921" s="300" t="s">
        <v>1690</v>
      </c>
      <c r="C921" s="301">
        <v>168</v>
      </c>
      <c r="D921" s="301">
        <v>503</v>
      </c>
      <c r="E921" s="332">
        <f t="shared" si="49"/>
        <v>199.4</v>
      </c>
      <c r="F921" s="275" t="str">
        <f t="shared" si="47"/>
        <v>是</v>
      </c>
      <c r="G921" s="173" t="str">
        <f t="shared" si="48"/>
        <v>项</v>
      </c>
    </row>
    <row r="922" ht="36" customHeight="1" spans="1:7">
      <c r="A922" s="433" t="s">
        <v>1691</v>
      </c>
      <c r="B922" s="300" t="s">
        <v>1692</v>
      </c>
      <c r="C922" s="301">
        <v>0</v>
      </c>
      <c r="D922" s="301">
        <v>0</v>
      </c>
      <c r="E922" s="332" t="str">
        <f t="shared" si="49"/>
        <v/>
      </c>
      <c r="F922" s="275" t="str">
        <f t="shared" si="47"/>
        <v>否</v>
      </c>
      <c r="G922" s="173" t="str">
        <f t="shared" si="48"/>
        <v>项</v>
      </c>
    </row>
    <row r="923" ht="36" customHeight="1" spans="1:7">
      <c r="A923" s="433" t="s">
        <v>1693</v>
      </c>
      <c r="B923" s="300" t="s">
        <v>1694</v>
      </c>
      <c r="C923" s="301">
        <v>0</v>
      </c>
      <c r="D923" s="301">
        <v>0</v>
      </c>
      <c r="E923" s="332" t="str">
        <f t="shared" si="49"/>
        <v/>
      </c>
      <c r="F923" s="275" t="str">
        <f t="shared" si="47"/>
        <v>否</v>
      </c>
      <c r="G923" s="173" t="str">
        <f t="shared" si="48"/>
        <v>项</v>
      </c>
    </row>
    <row r="924" ht="36" customHeight="1" spans="1:7">
      <c r="A924" s="433" t="s">
        <v>1695</v>
      </c>
      <c r="B924" s="300" t="s">
        <v>1696</v>
      </c>
      <c r="C924" s="301">
        <v>0</v>
      </c>
      <c r="D924" s="301">
        <v>62</v>
      </c>
      <c r="E924" s="332" t="str">
        <f t="shared" si="49"/>
        <v/>
      </c>
      <c r="F924" s="275" t="str">
        <f t="shared" si="47"/>
        <v>是</v>
      </c>
      <c r="G924" s="173" t="str">
        <f t="shared" si="48"/>
        <v>项</v>
      </c>
    </row>
    <row r="925" ht="36" customHeight="1" spans="1:7">
      <c r="A925" s="433" t="s">
        <v>1697</v>
      </c>
      <c r="B925" s="300" t="s">
        <v>1698</v>
      </c>
      <c r="C925" s="301">
        <v>0</v>
      </c>
      <c r="D925" s="301">
        <v>0</v>
      </c>
      <c r="E925" s="332" t="str">
        <f t="shared" si="49"/>
        <v/>
      </c>
      <c r="F925" s="275" t="str">
        <f t="shared" si="47"/>
        <v>否</v>
      </c>
      <c r="G925" s="173" t="str">
        <f t="shared" si="48"/>
        <v>项</v>
      </c>
    </row>
    <row r="926" ht="36" customHeight="1" spans="1:7">
      <c r="A926" s="433" t="s">
        <v>1699</v>
      </c>
      <c r="B926" s="300" t="s">
        <v>1700</v>
      </c>
      <c r="C926" s="301">
        <v>0</v>
      </c>
      <c r="D926" s="301">
        <v>0</v>
      </c>
      <c r="E926" s="332" t="str">
        <f t="shared" si="49"/>
        <v/>
      </c>
      <c r="F926" s="275" t="str">
        <f t="shared" si="47"/>
        <v>否</v>
      </c>
      <c r="G926" s="173" t="str">
        <f t="shared" si="48"/>
        <v>项</v>
      </c>
    </row>
    <row r="927" ht="36" customHeight="1" spans="1:7">
      <c r="A927" s="433" t="s">
        <v>1701</v>
      </c>
      <c r="B927" s="300" t="s">
        <v>1644</v>
      </c>
      <c r="C927" s="301">
        <v>0</v>
      </c>
      <c r="D927" s="301">
        <v>0</v>
      </c>
      <c r="E927" s="332" t="str">
        <f t="shared" si="49"/>
        <v/>
      </c>
      <c r="F927" s="275" t="str">
        <f t="shared" si="47"/>
        <v>否</v>
      </c>
      <c r="G927" s="173" t="str">
        <f t="shared" si="48"/>
        <v>项</v>
      </c>
    </row>
    <row r="928" ht="36" customHeight="1" spans="1:7">
      <c r="A928" s="433" t="s">
        <v>1702</v>
      </c>
      <c r="B928" s="300" t="s">
        <v>1703</v>
      </c>
      <c r="C928" s="301">
        <v>0</v>
      </c>
      <c r="D928" s="301"/>
      <c r="E928" s="332" t="str">
        <f t="shared" si="49"/>
        <v/>
      </c>
      <c r="F928" s="275" t="str">
        <f t="shared" si="47"/>
        <v>否</v>
      </c>
      <c r="G928" s="173" t="str">
        <f t="shared" si="48"/>
        <v>项</v>
      </c>
    </row>
    <row r="929" ht="36" customHeight="1" spans="1:7">
      <c r="A929" s="433" t="s">
        <v>1704</v>
      </c>
      <c r="B929" s="300" t="s">
        <v>1705</v>
      </c>
      <c r="C929" s="301">
        <v>30</v>
      </c>
      <c r="D929" s="301">
        <v>60</v>
      </c>
      <c r="E929" s="332">
        <f t="shared" si="49"/>
        <v>100</v>
      </c>
      <c r="F929" s="275" t="str">
        <f t="shared" si="47"/>
        <v>是</v>
      </c>
      <c r="G929" s="173" t="str">
        <f t="shared" si="48"/>
        <v>项</v>
      </c>
    </row>
    <row r="930" ht="36" customHeight="1" spans="1:7">
      <c r="A930" s="433" t="s">
        <v>1706</v>
      </c>
      <c r="B930" s="300" t="s">
        <v>1707</v>
      </c>
      <c r="C930" s="301">
        <v>0</v>
      </c>
      <c r="D930" s="301">
        <v>0</v>
      </c>
      <c r="E930" s="332" t="str">
        <f t="shared" si="49"/>
        <v/>
      </c>
      <c r="F930" s="275" t="str">
        <f t="shared" si="47"/>
        <v>否</v>
      </c>
      <c r="G930" s="173" t="str">
        <f t="shared" si="48"/>
        <v>项</v>
      </c>
    </row>
    <row r="931" ht="36" customHeight="1" spans="1:7">
      <c r="A931" s="433" t="s">
        <v>1708</v>
      </c>
      <c r="B931" s="300" t="s">
        <v>1709</v>
      </c>
      <c r="C931" s="301">
        <v>0</v>
      </c>
      <c r="D931" s="301">
        <v>0</v>
      </c>
      <c r="E931" s="332" t="str">
        <f t="shared" si="49"/>
        <v/>
      </c>
      <c r="F931" s="275" t="str">
        <f t="shared" si="47"/>
        <v>否</v>
      </c>
      <c r="G931" s="173" t="str">
        <f t="shared" si="48"/>
        <v>项</v>
      </c>
    </row>
    <row r="932" ht="36" customHeight="1" spans="1:7">
      <c r="A932" s="433" t="s">
        <v>1710</v>
      </c>
      <c r="B932" s="300" t="s">
        <v>1711</v>
      </c>
      <c r="C932" s="301">
        <v>58</v>
      </c>
      <c r="D932" s="301">
        <v>18</v>
      </c>
      <c r="E932" s="332">
        <f t="shared" si="49"/>
        <v>-68.97</v>
      </c>
      <c r="F932" s="275" t="str">
        <f t="shared" si="47"/>
        <v>是</v>
      </c>
      <c r="G932" s="173" t="str">
        <f t="shared" si="48"/>
        <v>项</v>
      </c>
    </row>
    <row r="933" ht="36" customHeight="1" spans="1:7">
      <c r="A933" s="432" t="s">
        <v>1712</v>
      </c>
      <c r="B933" s="295" t="s">
        <v>1713</v>
      </c>
      <c r="C933" s="297">
        <f>SUM(C934:C943)</f>
        <v>61</v>
      </c>
      <c r="D933" s="297">
        <f>SUM(D934:D943)</f>
        <v>1390</v>
      </c>
      <c r="E933" s="332">
        <f t="shared" si="49"/>
        <v>2178.69</v>
      </c>
      <c r="F933" s="275" t="str">
        <f t="shared" si="47"/>
        <v>是</v>
      </c>
      <c r="G933" s="173" t="str">
        <f t="shared" si="48"/>
        <v>款</v>
      </c>
    </row>
    <row r="934" ht="36" customHeight="1" spans="1:7">
      <c r="A934" s="433" t="s">
        <v>1714</v>
      </c>
      <c r="B934" s="300" t="s">
        <v>139</v>
      </c>
      <c r="C934" s="301">
        <v>2</v>
      </c>
      <c r="D934" s="301"/>
      <c r="E934" s="332">
        <f t="shared" si="49"/>
        <v>-100</v>
      </c>
      <c r="F934" s="275" t="str">
        <f t="shared" si="47"/>
        <v>是</v>
      </c>
      <c r="G934" s="173" t="str">
        <f t="shared" si="48"/>
        <v>项</v>
      </c>
    </row>
    <row r="935" ht="36" customHeight="1" spans="1:7">
      <c r="A935" s="433" t="s">
        <v>1715</v>
      </c>
      <c r="B935" s="300" t="s">
        <v>141</v>
      </c>
      <c r="C935" s="301">
        <v>0</v>
      </c>
      <c r="D935" s="301">
        <v>0</v>
      </c>
      <c r="E935" s="332" t="str">
        <f t="shared" si="49"/>
        <v/>
      </c>
      <c r="F935" s="275" t="str">
        <f t="shared" si="47"/>
        <v>否</v>
      </c>
      <c r="G935" s="173" t="str">
        <f t="shared" si="48"/>
        <v>项</v>
      </c>
    </row>
    <row r="936" ht="36" customHeight="1" spans="1:7">
      <c r="A936" s="433" t="s">
        <v>1716</v>
      </c>
      <c r="B936" s="300" t="s">
        <v>143</v>
      </c>
      <c r="C936" s="301">
        <v>0</v>
      </c>
      <c r="D936" s="301">
        <v>0</v>
      </c>
      <c r="E936" s="332" t="str">
        <f t="shared" si="49"/>
        <v/>
      </c>
      <c r="F936" s="275" t="str">
        <f t="shared" si="47"/>
        <v>否</v>
      </c>
      <c r="G936" s="173" t="str">
        <f t="shared" si="48"/>
        <v>项</v>
      </c>
    </row>
    <row r="937" ht="36" customHeight="1" spans="1:7">
      <c r="A937" s="433" t="s">
        <v>1717</v>
      </c>
      <c r="B937" s="300" t="s">
        <v>1718</v>
      </c>
      <c r="C937" s="301">
        <v>5</v>
      </c>
      <c r="D937" s="301">
        <v>1330</v>
      </c>
      <c r="E937" s="332">
        <f t="shared" si="49"/>
        <v>26500</v>
      </c>
      <c r="F937" s="275" t="str">
        <f t="shared" si="47"/>
        <v>是</v>
      </c>
      <c r="G937" s="173" t="str">
        <f t="shared" si="48"/>
        <v>项</v>
      </c>
    </row>
    <row r="938" ht="36" customHeight="1" spans="1:7">
      <c r="A938" s="433" t="s">
        <v>1719</v>
      </c>
      <c r="B938" s="300" t="s">
        <v>1720</v>
      </c>
      <c r="C938" s="301">
        <v>0</v>
      </c>
      <c r="D938" s="301">
        <v>8</v>
      </c>
      <c r="E938" s="332" t="str">
        <f t="shared" si="49"/>
        <v/>
      </c>
      <c r="F938" s="275" t="str">
        <f t="shared" si="47"/>
        <v>是</v>
      </c>
      <c r="G938" s="173" t="str">
        <f t="shared" si="48"/>
        <v>项</v>
      </c>
    </row>
    <row r="939" ht="36" customHeight="1" spans="1:7">
      <c r="A939" s="433" t="s">
        <v>1721</v>
      </c>
      <c r="B939" s="300" t="s">
        <v>1722</v>
      </c>
      <c r="C939" s="301">
        <v>0</v>
      </c>
      <c r="D939" s="301">
        <v>2</v>
      </c>
      <c r="E939" s="332" t="str">
        <f t="shared" si="49"/>
        <v/>
      </c>
      <c r="F939" s="275" t="str">
        <f t="shared" si="47"/>
        <v>是</v>
      </c>
      <c r="G939" s="173" t="str">
        <f t="shared" si="48"/>
        <v>项</v>
      </c>
    </row>
    <row r="940" ht="36" customHeight="1" spans="1:7">
      <c r="A940" s="433" t="s">
        <v>1723</v>
      </c>
      <c r="B940" s="300" t="s">
        <v>1724</v>
      </c>
      <c r="C940" s="301">
        <v>0</v>
      </c>
      <c r="D940" s="301"/>
      <c r="E940" s="332" t="str">
        <f t="shared" si="49"/>
        <v/>
      </c>
      <c r="F940" s="275" t="str">
        <f t="shared" si="47"/>
        <v>否</v>
      </c>
      <c r="G940" s="173" t="str">
        <f t="shared" si="48"/>
        <v>项</v>
      </c>
    </row>
    <row r="941" ht="36" customHeight="1" spans="1:7">
      <c r="A941" s="433" t="s">
        <v>1725</v>
      </c>
      <c r="B941" s="300" t="s">
        <v>1726</v>
      </c>
      <c r="C941" s="301">
        <v>0</v>
      </c>
      <c r="D941" s="301">
        <v>0</v>
      </c>
      <c r="E941" s="332" t="str">
        <f t="shared" si="49"/>
        <v/>
      </c>
      <c r="F941" s="275" t="str">
        <f t="shared" si="47"/>
        <v>否</v>
      </c>
      <c r="G941" s="173" t="str">
        <f t="shared" si="48"/>
        <v>项</v>
      </c>
    </row>
    <row r="942" ht="36" customHeight="1" spans="1:7">
      <c r="A942" s="433" t="s">
        <v>1727</v>
      </c>
      <c r="B942" s="300" t="s">
        <v>1728</v>
      </c>
      <c r="C942" s="301">
        <v>0</v>
      </c>
      <c r="D942" s="301"/>
      <c r="E942" s="332" t="str">
        <f t="shared" si="49"/>
        <v/>
      </c>
      <c r="F942" s="275" t="str">
        <f t="shared" si="47"/>
        <v>否</v>
      </c>
      <c r="G942" s="173" t="str">
        <f t="shared" si="48"/>
        <v>项</v>
      </c>
    </row>
    <row r="943" ht="36" customHeight="1" spans="1:7">
      <c r="A943" s="433" t="s">
        <v>1729</v>
      </c>
      <c r="B943" s="300" t="s">
        <v>1730</v>
      </c>
      <c r="C943" s="301">
        <v>54</v>
      </c>
      <c r="D943" s="301">
        <v>50</v>
      </c>
      <c r="E943" s="332">
        <f t="shared" si="49"/>
        <v>-7.41</v>
      </c>
      <c r="F943" s="275" t="str">
        <f t="shared" si="47"/>
        <v>是</v>
      </c>
      <c r="G943" s="173" t="str">
        <f t="shared" si="48"/>
        <v>项</v>
      </c>
    </row>
    <row r="944" ht="36" customHeight="1" spans="1:7">
      <c r="A944" s="432" t="s">
        <v>1731</v>
      </c>
      <c r="B944" s="295" t="s">
        <v>1732</v>
      </c>
      <c r="C944" s="297">
        <f>SUM(C945:C950)</f>
        <v>250</v>
      </c>
      <c r="D944" s="297">
        <f>SUM(D945:D950)</f>
        <v>608</v>
      </c>
      <c r="E944" s="332">
        <f t="shared" si="49"/>
        <v>143.2</v>
      </c>
      <c r="F944" s="275" t="str">
        <f t="shared" si="47"/>
        <v>是</v>
      </c>
      <c r="G944" s="173" t="str">
        <f t="shared" si="48"/>
        <v>款</v>
      </c>
    </row>
    <row r="945" ht="36" customHeight="1" spans="1:7">
      <c r="A945" s="433" t="s">
        <v>1733</v>
      </c>
      <c r="B945" s="300" t="s">
        <v>1734</v>
      </c>
      <c r="C945" s="301">
        <v>200</v>
      </c>
      <c r="D945" s="301">
        <v>608</v>
      </c>
      <c r="E945" s="332">
        <f t="shared" si="49"/>
        <v>204</v>
      </c>
      <c r="F945" s="275" t="str">
        <f t="shared" si="47"/>
        <v>是</v>
      </c>
      <c r="G945" s="173" t="str">
        <f t="shared" si="48"/>
        <v>项</v>
      </c>
    </row>
    <row r="946" ht="36" customHeight="1" spans="1:7">
      <c r="A946" s="433" t="s">
        <v>1735</v>
      </c>
      <c r="B946" s="300" t="s">
        <v>1736</v>
      </c>
      <c r="C946" s="301">
        <v>0</v>
      </c>
      <c r="D946" s="301">
        <v>0</v>
      </c>
      <c r="E946" s="332" t="str">
        <f t="shared" si="49"/>
        <v/>
      </c>
      <c r="F946" s="275" t="str">
        <f t="shared" si="47"/>
        <v>否</v>
      </c>
      <c r="G946" s="173" t="str">
        <f t="shared" si="48"/>
        <v>项</v>
      </c>
    </row>
    <row r="947" ht="36" customHeight="1" spans="1:7">
      <c r="A947" s="433" t="s">
        <v>1737</v>
      </c>
      <c r="B947" s="300" t="s">
        <v>1738</v>
      </c>
      <c r="C947" s="301">
        <v>0</v>
      </c>
      <c r="D947" s="301">
        <v>0</v>
      </c>
      <c r="E947" s="332" t="str">
        <f t="shared" si="49"/>
        <v/>
      </c>
      <c r="F947" s="275" t="str">
        <f t="shared" si="47"/>
        <v>否</v>
      </c>
      <c r="G947" s="173" t="str">
        <f t="shared" si="48"/>
        <v>项</v>
      </c>
    </row>
    <row r="948" ht="36" customHeight="1" spans="1:7">
      <c r="A948" s="433" t="s">
        <v>1739</v>
      </c>
      <c r="B948" s="300" t="s">
        <v>1740</v>
      </c>
      <c r="C948" s="301">
        <v>50</v>
      </c>
      <c r="D948" s="301"/>
      <c r="E948" s="332">
        <f t="shared" si="49"/>
        <v>-100</v>
      </c>
      <c r="F948" s="275" t="str">
        <f t="shared" si="47"/>
        <v>是</v>
      </c>
      <c r="G948" s="173" t="str">
        <f t="shared" si="48"/>
        <v>项</v>
      </c>
    </row>
    <row r="949" ht="36" customHeight="1" spans="1:7">
      <c r="A949" s="433" t="s">
        <v>1741</v>
      </c>
      <c r="B949" s="300" t="s">
        <v>1742</v>
      </c>
      <c r="C949" s="301">
        <v>0</v>
      </c>
      <c r="D949" s="301">
        <v>0</v>
      </c>
      <c r="E949" s="332" t="str">
        <f t="shared" si="49"/>
        <v/>
      </c>
      <c r="F949" s="275" t="str">
        <f t="shared" si="47"/>
        <v>否</v>
      </c>
      <c r="G949" s="173" t="str">
        <f t="shared" si="48"/>
        <v>项</v>
      </c>
    </row>
    <row r="950" ht="36" customHeight="1" spans="1:7">
      <c r="A950" s="433" t="s">
        <v>1743</v>
      </c>
      <c r="B950" s="300" t="s">
        <v>1744</v>
      </c>
      <c r="C950" s="301">
        <v>0</v>
      </c>
      <c r="D950" s="301"/>
      <c r="E950" s="332" t="str">
        <f t="shared" si="49"/>
        <v/>
      </c>
      <c r="F950" s="275" t="str">
        <f t="shared" si="47"/>
        <v>否</v>
      </c>
      <c r="G950" s="173" t="str">
        <f t="shared" si="48"/>
        <v>项</v>
      </c>
    </row>
    <row r="951" ht="36" customHeight="1" spans="1:7">
      <c r="A951" s="432" t="s">
        <v>1745</v>
      </c>
      <c r="B951" s="295" t="s">
        <v>1746</v>
      </c>
      <c r="C951" s="297">
        <f>SUM(C952:C957)</f>
        <v>227</v>
      </c>
      <c r="D951" s="297">
        <f>SUM(D952:D957)</f>
        <v>159</v>
      </c>
      <c r="E951" s="332">
        <f t="shared" si="49"/>
        <v>-29.96</v>
      </c>
      <c r="F951" s="275" t="str">
        <f t="shared" si="47"/>
        <v>是</v>
      </c>
      <c r="G951" s="173" t="str">
        <f t="shared" si="48"/>
        <v>款</v>
      </c>
    </row>
    <row r="952" ht="36" customHeight="1" spans="1:7">
      <c r="A952" s="433" t="s">
        <v>1747</v>
      </c>
      <c r="B952" s="300" t="s">
        <v>1748</v>
      </c>
      <c r="C952" s="301">
        <v>0</v>
      </c>
      <c r="D952" s="301">
        <v>0</v>
      </c>
      <c r="E952" s="332" t="str">
        <f t="shared" si="49"/>
        <v/>
      </c>
      <c r="F952" s="275" t="str">
        <f t="shared" si="47"/>
        <v>否</v>
      </c>
      <c r="G952" s="173" t="str">
        <f t="shared" si="48"/>
        <v>项</v>
      </c>
    </row>
    <row r="953" ht="36" customHeight="1" spans="1:7">
      <c r="A953" s="433" t="s">
        <v>1749</v>
      </c>
      <c r="B953" s="300" t="s">
        <v>1750</v>
      </c>
      <c r="C953" s="301">
        <v>0</v>
      </c>
      <c r="D953" s="301">
        <v>0</v>
      </c>
      <c r="E953" s="332" t="str">
        <f t="shared" si="49"/>
        <v/>
      </c>
      <c r="F953" s="275" t="str">
        <f t="shared" si="47"/>
        <v>否</v>
      </c>
      <c r="G953" s="173" t="str">
        <f t="shared" si="48"/>
        <v>项</v>
      </c>
    </row>
    <row r="954" ht="36" customHeight="1" spans="1:7">
      <c r="A954" s="433" t="s">
        <v>1751</v>
      </c>
      <c r="B954" s="300" t="s">
        <v>1752</v>
      </c>
      <c r="C954" s="301">
        <v>122</v>
      </c>
      <c r="D954" s="301">
        <v>159</v>
      </c>
      <c r="E954" s="332">
        <f t="shared" si="49"/>
        <v>30.33</v>
      </c>
      <c r="F954" s="275" t="str">
        <f t="shared" si="47"/>
        <v>是</v>
      </c>
      <c r="G954" s="173" t="str">
        <f t="shared" si="48"/>
        <v>项</v>
      </c>
    </row>
    <row r="955" ht="36" customHeight="1" spans="1:7">
      <c r="A955" s="433" t="s">
        <v>1753</v>
      </c>
      <c r="B955" s="300" t="s">
        <v>1754</v>
      </c>
      <c r="C955" s="301">
        <v>93</v>
      </c>
      <c r="D955" s="301"/>
      <c r="E955" s="332">
        <f t="shared" si="49"/>
        <v>-100</v>
      </c>
      <c r="F955" s="275" t="str">
        <f t="shared" si="47"/>
        <v>是</v>
      </c>
      <c r="G955" s="173" t="str">
        <f t="shared" si="48"/>
        <v>项</v>
      </c>
    </row>
    <row r="956" ht="36" customHeight="1" spans="1:7">
      <c r="A956" s="433" t="s">
        <v>1755</v>
      </c>
      <c r="B956" s="300" t="s">
        <v>1756</v>
      </c>
      <c r="C956" s="301">
        <v>0</v>
      </c>
      <c r="D956" s="301">
        <v>0</v>
      </c>
      <c r="E956" s="332" t="str">
        <f t="shared" si="49"/>
        <v/>
      </c>
      <c r="F956" s="275" t="str">
        <f t="shared" si="47"/>
        <v>否</v>
      </c>
      <c r="G956" s="173" t="str">
        <f t="shared" si="48"/>
        <v>项</v>
      </c>
    </row>
    <row r="957" ht="36" customHeight="1" spans="1:7">
      <c r="A957" s="433" t="s">
        <v>1757</v>
      </c>
      <c r="B957" s="300" t="s">
        <v>1758</v>
      </c>
      <c r="C957" s="301">
        <v>12</v>
      </c>
      <c r="D957" s="301">
        <v>0</v>
      </c>
      <c r="E957" s="332">
        <f t="shared" si="49"/>
        <v>-100</v>
      </c>
      <c r="F957" s="275" t="str">
        <f t="shared" si="47"/>
        <v>是</v>
      </c>
      <c r="G957" s="173" t="str">
        <f t="shared" si="48"/>
        <v>项</v>
      </c>
    </row>
    <row r="958" ht="36" customHeight="1" spans="1:7">
      <c r="A958" s="432" t="s">
        <v>1759</v>
      </c>
      <c r="B958" s="295" t="s">
        <v>1760</v>
      </c>
      <c r="C958" s="297">
        <f>SUM(C959:C960)</f>
        <v>0</v>
      </c>
      <c r="D958" s="297">
        <f>SUM(D959:D960)</f>
        <v>0</v>
      </c>
      <c r="E958" s="332" t="str">
        <f t="shared" si="49"/>
        <v/>
      </c>
      <c r="F958" s="275" t="str">
        <f t="shared" si="47"/>
        <v>否</v>
      </c>
      <c r="G958" s="173" t="str">
        <f t="shared" si="48"/>
        <v>款</v>
      </c>
    </row>
    <row r="959" ht="36" customHeight="1" spans="1:7">
      <c r="A959" s="433" t="s">
        <v>1761</v>
      </c>
      <c r="B959" s="300" t="s">
        <v>1762</v>
      </c>
      <c r="C959" s="301">
        <v>0</v>
      </c>
      <c r="D959" s="301">
        <v>0</v>
      </c>
      <c r="E959" s="332" t="str">
        <f t="shared" si="49"/>
        <v/>
      </c>
      <c r="F959" s="275" t="str">
        <f t="shared" si="47"/>
        <v>否</v>
      </c>
      <c r="G959" s="173" t="str">
        <f t="shared" si="48"/>
        <v>项</v>
      </c>
    </row>
    <row r="960" ht="36" customHeight="1" spans="1:7">
      <c r="A960" s="433" t="s">
        <v>1763</v>
      </c>
      <c r="B960" s="300" t="s">
        <v>1764</v>
      </c>
      <c r="C960" s="301">
        <v>0</v>
      </c>
      <c r="D960" s="301">
        <v>0</v>
      </c>
      <c r="E960" s="332" t="str">
        <f t="shared" si="49"/>
        <v/>
      </c>
      <c r="F960" s="275" t="str">
        <f t="shared" si="47"/>
        <v>否</v>
      </c>
      <c r="G960" s="173" t="str">
        <f t="shared" si="48"/>
        <v>项</v>
      </c>
    </row>
    <row r="961" ht="36" customHeight="1" spans="1:7">
      <c r="A961" s="432" t="s">
        <v>1765</v>
      </c>
      <c r="B961" s="295" t="s">
        <v>1766</v>
      </c>
      <c r="C961" s="297">
        <f>SUM(C962:C963)</f>
        <v>19</v>
      </c>
      <c r="D961" s="297"/>
      <c r="E961" s="332">
        <f t="shared" si="49"/>
        <v>-100</v>
      </c>
      <c r="F961" s="275" t="str">
        <f t="shared" si="47"/>
        <v>是</v>
      </c>
      <c r="G961" s="173" t="str">
        <f t="shared" si="48"/>
        <v>款</v>
      </c>
    </row>
    <row r="962" ht="36" customHeight="1" spans="1:7">
      <c r="A962" s="433" t="s">
        <v>1767</v>
      </c>
      <c r="B962" s="300" t="s">
        <v>1768</v>
      </c>
      <c r="C962" s="301">
        <v>0</v>
      </c>
      <c r="D962" s="301">
        <v>0</v>
      </c>
      <c r="E962" s="332" t="str">
        <f t="shared" si="49"/>
        <v/>
      </c>
      <c r="F962" s="275" t="str">
        <f t="shared" si="47"/>
        <v>否</v>
      </c>
      <c r="G962" s="173" t="str">
        <f t="shared" si="48"/>
        <v>项</v>
      </c>
    </row>
    <row r="963" ht="36" customHeight="1" spans="1:7">
      <c r="A963" s="433" t="s">
        <v>1769</v>
      </c>
      <c r="B963" s="300" t="s">
        <v>1770</v>
      </c>
      <c r="C963" s="301">
        <v>19</v>
      </c>
      <c r="D963" s="301"/>
      <c r="E963" s="332">
        <f t="shared" si="49"/>
        <v>-100</v>
      </c>
      <c r="F963" s="275" t="str">
        <f t="shared" si="47"/>
        <v>是</v>
      </c>
      <c r="G963" s="173" t="str">
        <f t="shared" si="48"/>
        <v>项</v>
      </c>
    </row>
    <row r="964" ht="36" customHeight="1" spans="1:7">
      <c r="A964" s="432" t="s">
        <v>1771</v>
      </c>
      <c r="B964" s="438" t="s">
        <v>524</v>
      </c>
      <c r="C964" s="439"/>
      <c r="D964" s="439"/>
      <c r="E964" s="332" t="str">
        <f t="shared" si="49"/>
        <v/>
      </c>
      <c r="F964" s="275" t="str">
        <f t="shared" si="47"/>
        <v>否</v>
      </c>
      <c r="G964" s="173" t="str">
        <f t="shared" si="48"/>
        <v>项</v>
      </c>
    </row>
    <row r="965" ht="36" customHeight="1" spans="1:7">
      <c r="A965" s="432" t="s">
        <v>1772</v>
      </c>
      <c r="B965" s="438" t="s">
        <v>1773</v>
      </c>
      <c r="C965" s="439"/>
      <c r="D965" s="439"/>
      <c r="E965" s="332" t="str">
        <f t="shared" si="49"/>
        <v/>
      </c>
      <c r="F965" s="275" t="str">
        <f t="shared" si="47"/>
        <v>否</v>
      </c>
      <c r="G965" s="173" t="str">
        <f t="shared" si="48"/>
        <v>项</v>
      </c>
    </row>
    <row r="966" ht="36" customHeight="1" spans="1:7">
      <c r="A966" s="432" t="s">
        <v>92</v>
      </c>
      <c r="B966" s="295" t="s">
        <v>93</v>
      </c>
      <c r="C966" s="297">
        <f>C967+C990+C1000+C1010+C1015+C1022+C1027</f>
        <v>9768</v>
      </c>
      <c r="D966" s="297">
        <f>D967+D990+D1000+D1010+D1015+D1022+D1027</f>
        <v>4558</v>
      </c>
      <c r="E966" s="332">
        <f t="shared" si="49"/>
        <v>-53.34</v>
      </c>
      <c r="F966" s="275" t="str">
        <f t="shared" si="47"/>
        <v>是</v>
      </c>
      <c r="G966" s="173" t="str">
        <f t="shared" si="48"/>
        <v>类</v>
      </c>
    </row>
    <row r="967" ht="36" customHeight="1" spans="1:7">
      <c r="A967" s="432" t="s">
        <v>1774</v>
      </c>
      <c r="B967" s="295" t="s">
        <v>1775</v>
      </c>
      <c r="C967" s="297">
        <f>SUM(C968:C989)</f>
        <v>8882</v>
      </c>
      <c r="D967" s="297">
        <f>SUM(D968:D989)</f>
        <v>2950</v>
      </c>
      <c r="E967" s="332">
        <f t="shared" si="49"/>
        <v>-66.79</v>
      </c>
      <c r="F967" s="275" t="str">
        <f t="shared" si="47"/>
        <v>是</v>
      </c>
      <c r="G967" s="173" t="str">
        <f t="shared" si="48"/>
        <v>款</v>
      </c>
    </row>
    <row r="968" ht="36" customHeight="1" spans="1:7">
      <c r="A968" s="433" t="s">
        <v>1776</v>
      </c>
      <c r="B968" s="300" t="s">
        <v>139</v>
      </c>
      <c r="C968" s="301">
        <v>302</v>
      </c>
      <c r="D968" s="301">
        <v>265</v>
      </c>
      <c r="E968" s="332">
        <f t="shared" si="49"/>
        <v>-12.25</v>
      </c>
      <c r="F968" s="275" t="str">
        <f t="shared" si="47"/>
        <v>是</v>
      </c>
      <c r="G968" s="173" t="str">
        <f t="shared" si="48"/>
        <v>项</v>
      </c>
    </row>
    <row r="969" ht="36" customHeight="1" spans="1:7">
      <c r="A969" s="433" t="s">
        <v>1777</v>
      </c>
      <c r="B969" s="300" t="s">
        <v>141</v>
      </c>
      <c r="C969" s="301">
        <v>0</v>
      </c>
      <c r="D969" s="301"/>
      <c r="E969" s="332" t="str">
        <f t="shared" si="49"/>
        <v/>
      </c>
      <c r="F969" s="275" t="str">
        <f t="shared" si="47"/>
        <v>否</v>
      </c>
      <c r="G969" s="173" t="str">
        <f t="shared" si="48"/>
        <v>项</v>
      </c>
    </row>
    <row r="970" ht="36" customHeight="1" spans="1:7">
      <c r="A970" s="433" t="s">
        <v>1778</v>
      </c>
      <c r="B970" s="300" t="s">
        <v>143</v>
      </c>
      <c r="C970" s="301">
        <v>250</v>
      </c>
      <c r="D970" s="301">
        <v>278</v>
      </c>
      <c r="E970" s="332">
        <f t="shared" si="49"/>
        <v>11.2</v>
      </c>
      <c r="F970" s="275" t="str">
        <f t="shared" ref="F970:F1033" si="50">IF(LEN(A970)=3,"是",IF(B970&lt;&gt;"",IF(SUM(C970:D970)&lt;&gt;0,"是","否"),"是"))</f>
        <v>是</v>
      </c>
      <c r="G970" s="173" t="str">
        <f t="shared" ref="G970:G1033" si="51">IF(LEN(A970)=3,"类",IF(LEN(A970)=5,"款","项"))</f>
        <v>项</v>
      </c>
    </row>
    <row r="971" ht="36" customHeight="1" spans="1:7">
      <c r="A971" s="433" t="s">
        <v>1779</v>
      </c>
      <c r="B971" s="300" t="s">
        <v>1780</v>
      </c>
      <c r="C971" s="301">
        <v>1815</v>
      </c>
      <c r="D971" s="301">
        <v>314</v>
      </c>
      <c r="E971" s="332">
        <f t="shared" ref="E971:E1034" si="52">IFERROR((D971/C971-1)*100,"")</f>
        <v>-82.7</v>
      </c>
      <c r="F971" s="275" t="str">
        <f t="shared" si="50"/>
        <v>是</v>
      </c>
      <c r="G971" s="173" t="str">
        <f t="shared" si="51"/>
        <v>项</v>
      </c>
    </row>
    <row r="972" ht="36" customHeight="1" spans="1:7">
      <c r="A972" s="433" t="s">
        <v>1781</v>
      </c>
      <c r="B972" s="300" t="s">
        <v>1782</v>
      </c>
      <c r="C972" s="301">
        <v>571</v>
      </c>
      <c r="D972" s="301">
        <v>373</v>
      </c>
      <c r="E972" s="332">
        <f t="shared" si="52"/>
        <v>-34.68</v>
      </c>
      <c r="F972" s="275" t="str">
        <f t="shared" si="50"/>
        <v>是</v>
      </c>
      <c r="G972" s="173" t="str">
        <f t="shared" si="51"/>
        <v>项</v>
      </c>
    </row>
    <row r="973" ht="36" customHeight="1" spans="1:7">
      <c r="A973" s="433" t="s">
        <v>1783</v>
      </c>
      <c r="B973" s="300" t="s">
        <v>1784</v>
      </c>
      <c r="C973" s="301">
        <v>0</v>
      </c>
      <c r="D973" s="301"/>
      <c r="E973" s="332" t="str">
        <f t="shared" si="52"/>
        <v/>
      </c>
      <c r="F973" s="275" t="str">
        <f t="shared" si="50"/>
        <v>否</v>
      </c>
      <c r="G973" s="173" t="str">
        <f t="shared" si="51"/>
        <v>项</v>
      </c>
    </row>
    <row r="974" ht="36" customHeight="1" spans="1:7">
      <c r="A974" s="433" t="s">
        <v>1785</v>
      </c>
      <c r="B974" s="300" t="s">
        <v>1786</v>
      </c>
      <c r="C974" s="301">
        <v>0</v>
      </c>
      <c r="D974" s="301"/>
      <c r="E974" s="332" t="str">
        <f t="shared" si="52"/>
        <v/>
      </c>
      <c r="F974" s="275" t="str">
        <f t="shared" si="50"/>
        <v>否</v>
      </c>
      <c r="G974" s="173" t="str">
        <f t="shared" si="51"/>
        <v>项</v>
      </c>
    </row>
    <row r="975" ht="36" customHeight="1" spans="1:7">
      <c r="A975" s="433" t="s">
        <v>1787</v>
      </c>
      <c r="B975" s="300" t="s">
        <v>1788</v>
      </c>
      <c r="C975" s="301">
        <v>0</v>
      </c>
      <c r="D975" s="301">
        <v>0</v>
      </c>
      <c r="E975" s="332" t="str">
        <f t="shared" si="52"/>
        <v/>
      </c>
      <c r="F975" s="275" t="str">
        <f t="shared" si="50"/>
        <v>否</v>
      </c>
      <c r="G975" s="173" t="str">
        <f t="shared" si="51"/>
        <v>项</v>
      </c>
    </row>
    <row r="976" ht="36" customHeight="1" spans="1:7">
      <c r="A976" s="433" t="s">
        <v>1789</v>
      </c>
      <c r="B976" s="300" t="s">
        <v>1790</v>
      </c>
      <c r="C976" s="301">
        <v>0</v>
      </c>
      <c r="D976" s="301">
        <v>10</v>
      </c>
      <c r="E976" s="332" t="str">
        <f t="shared" si="52"/>
        <v/>
      </c>
      <c r="F976" s="275" t="str">
        <f t="shared" si="50"/>
        <v>是</v>
      </c>
      <c r="G976" s="173" t="str">
        <f t="shared" si="51"/>
        <v>项</v>
      </c>
    </row>
    <row r="977" ht="36" customHeight="1" spans="1:7">
      <c r="A977" s="433" t="s">
        <v>1791</v>
      </c>
      <c r="B977" s="300" t="s">
        <v>1792</v>
      </c>
      <c r="C977" s="301">
        <v>0</v>
      </c>
      <c r="D977" s="301"/>
      <c r="E977" s="332" t="str">
        <f t="shared" si="52"/>
        <v/>
      </c>
      <c r="F977" s="275" t="str">
        <f t="shared" si="50"/>
        <v>否</v>
      </c>
      <c r="G977" s="173" t="str">
        <f t="shared" si="51"/>
        <v>项</v>
      </c>
    </row>
    <row r="978" ht="36" customHeight="1" spans="1:7">
      <c r="A978" s="433" t="s">
        <v>1793</v>
      </c>
      <c r="B978" s="300" t="s">
        <v>1794</v>
      </c>
      <c r="C978" s="301">
        <v>0</v>
      </c>
      <c r="D978" s="301"/>
      <c r="E978" s="332" t="str">
        <f t="shared" si="52"/>
        <v/>
      </c>
      <c r="F978" s="275" t="str">
        <f t="shared" si="50"/>
        <v>否</v>
      </c>
      <c r="G978" s="173" t="str">
        <f t="shared" si="51"/>
        <v>项</v>
      </c>
    </row>
    <row r="979" ht="36" customHeight="1" spans="1:7">
      <c r="A979" s="433" t="s">
        <v>1795</v>
      </c>
      <c r="B979" s="300" t="s">
        <v>1796</v>
      </c>
      <c r="C979" s="301">
        <v>0</v>
      </c>
      <c r="D979" s="301"/>
      <c r="E979" s="332" t="str">
        <f t="shared" si="52"/>
        <v/>
      </c>
      <c r="F979" s="275" t="str">
        <f t="shared" si="50"/>
        <v>否</v>
      </c>
      <c r="G979" s="173" t="str">
        <f t="shared" si="51"/>
        <v>项</v>
      </c>
    </row>
    <row r="980" ht="36" customHeight="1" spans="1:7">
      <c r="A980" s="433" t="s">
        <v>1797</v>
      </c>
      <c r="B980" s="300" t="s">
        <v>1798</v>
      </c>
      <c r="C980" s="301">
        <v>0</v>
      </c>
      <c r="D980" s="301"/>
      <c r="E980" s="332" t="str">
        <f t="shared" si="52"/>
        <v/>
      </c>
      <c r="F980" s="275" t="str">
        <f t="shared" si="50"/>
        <v>否</v>
      </c>
      <c r="G980" s="173" t="str">
        <f t="shared" si="51"/>
        <v>项</v>
      </c>
    </row>
    <row r="981" ht="36" customHeight="1" spans="1:7">
      <c r="A981" s="433" t="s">
        <v>1799</v>
      </c>
      <c r="B981" s="300" t="s">
        <v>1800</v>
      </c>
      <c r="C981" s="301">
        <v>0</v>
      </c>
      <c r="D981" s="301"/>
      <c r="E981" s="332" t="str">
        <f t="shared" si="52"/>
        <v/>
      </c>
      <c r="F981" s="275" t="str">
        <f t="shared" si="50"/>
        <v>否</v>
      </c>
      <c r="G981" s="173" t="str">
        <f t="shared" si="51"/>
        <v>项</v>
      </c>
    </row>
    <row r="982" ht="36" customHeight="1" spans="1:7">
      <c r="A982" s="433" t="s">
        <v>1801</v>
      </c>
      <c r="B982" s="300" t="s">
        <v>1802</v>
      </c>
      <c r="C982" s="301">
        <v>0</v>
      </c>
      <c r="D982" s="301"/>
      <c r="E982" s="332" t="str">
        <f t="shared" si="52"/>
        <v/>
      </c>
      <c r="F982" s="275" t="str">
        <f t="shared" si="50"/>
        <v>否</v>
      </c>
      <c r="G982" s="173" t="str">
        <f t="shared" si="51"/>
        <v>项</v>
      </c>
    </row>
    <row r="983" ht="36" customHeight="1" spans="1:7">
      <c r="A983" s="433" t="s">
        <v>1803</v>
      </c>
      <c r="B983" s="300" t="s">
        <v>1804</v>
      </c>
      <c r="C983" s="301">
        <v>0</v>
      </c>
      <c r="D983" s="301">
        <v>0</v>
      </c>
      <c r="E983" s="332" t="str">
        <f t="shared" si="52"/>
        <v/>
      </c>
      <c r="F983" s="275" t="str">
        <f t="shared" si="50"/>
        <v>否</v>
      </c>
      <c r="G983" s="173" t="str">
        <f t="shared" si="51"/>
        <v>项</v>
      </c>
    </row>
    <row r="984" ht="36" customHeight="1" spans="1:7">
      <c r="A984" s="433" t="s">
        <v>1805</v>
      </c>
      <c r="B984" s="300" t="s">
        <v>1806</v>
      </c>
      <c r="C984" s="301">
        <v>0</v>
      </c>
      <c r="D984" s="301"/>
      <c r="E984" s="332" t="str">
        <f t="shared" si="52"/>
        <v/>
      </c>
      <c r="F984" s="275" t="str">
        <f t="shared" si="50"/>
        <v>否</v>
      </c>
      <c r="G984" s="173" t="str">
        <f t="shared" si="51"/>
        <v>项</v>
      </c>
    </row>
    <row r="985" ht="36" customHeight="1" spans="1:7">
      <c r="A985" s="433" t="s">
        <v>1807</v>
      </c>
      <c r="B985" s="300" t="s">
        <v>1808</v>
      </c>
      <c r="C985" s="301">
        <v>0</v>
      </c>
      <c r="D985" s="301">
        <v>0</v>
      </c>
      <c r="E985" s="332" t="str">
        <f t="shared" si="52"/>
        <v/>
      </c>
      <c r="F985" s="275" t="str">
        <f t="shared" si="50"/>
        <v>否</v>
      </c>
      <c r="G985" s="173" t="str">
        <f t="shared" si="51"/>
        <v>项</v>
      </c>
    </row>
    <row r="986" ht="36" customHeight="1" spans="1:7">
      <c r="A986" s="433" t="s">
        <v>1809</v>
      </c>
      <c r="B986" s="300" t="s">
        <v>1810</v>
      </c>
      <c r="C986" s="301">
        <v>0</v>
      </c>
      <c r="D986" s="301"/>
      <c r="E986" s="332" t="str">
        <f t="shared" si="52"/>
        <v/>
      </c>
      <c r="F986" s="275" t="str">
        <f t="shared" si="50"/>
        <v>否</v>
      </c>
      <c r="G986" s="173" t="str">
        <f t="shared" si="51"/>
        <v>项</v>
      </c>
    </row>
    <row r="987" ht="36" customHeight="1" spans="1:7">
      <c r="A987" s="433" t="s">
        <v>1811</v>
      </c>
      <c r="B987" s="300" t="s">
        <v>1812</v>
      </c>
      <c r="C987" s="301">
        <v>0</v>
      </c>
      <c r="D987" s="301"/>
      <c r="E987" s="332" t="str">
        <f t="shared" si="52"/>
        <v/>
      </c>
      <c r="F987" s="275" t="str">
        <f t="shared" si="50"/>
        <v>否</v>
      </c>
      <c r="G987" s="173" t="str">
        <f t="shared" si="51"/>
        <v>项</v>
      </c>
    </row>
    <row r="988" ht="36" customHeight="1" spans="1:7">
      <c r="A988" s="433" t="s">
        <v>1813</v>
      </c>
      <c r="B988" s="300" t="s">
        <v>1814</v>
      </c>
      <c r="C988" s="301">
        <v>0</v>
      </c>
      <c r="D988" s="301"/>
      <c r="E988" s="332" t="str">
        <f t="shared" si="52"/>
        <v/>
      </c>
      <c r="F988" s="275" t="str">
        <f t="shared" si="50"/>
        <v>否</v>
      </c>
      <c r="G988" s="173" t="str">
        <f t="shared" si="51"/>
        <v>项</v>
      </c>
    </row>
    <row r="989" ht="36" customHeight="1" spans="1:7">
      <c r="A989" s="433" t="s">
        <v>1815</v>
      </c>
      <c r="B989" s="300" t="s">
        <v>1816</v>
      </c>
      <c r="C989" s="301">
        <v>5944</v>
      </c>
      <c r="D989" s="301">
        <v>1710</v>
      </c>
      <c r="E989" s="332">
        <f t="shared" si="52"/>
        <v>-71.23</v>
      </c>
      <c r="F989" s="275" t="str">
        <f t="shared" si="50"/>
        <v>是</v>
      </c>
      <c r="G989" s="173" t="str">
        <f t="shared" si="51"/>
        <v>项</v>
      </c>
    </row>
    <row r="990" ht="36" customHeight="1" spans="1:7">
      <c r="A990" s="432" t="s">
        <v>1817</v>
      </c>
      <c r="B990" s="295" t="s">
        <v>1818</v>
      </c>
      <c r="C990" s="297">
        <f>SUM(C991:C999)</f>
        <v>20</v>
      </c>
      <c r="D990" s="297"/>
      <c r="E990" s="332">
        <f t="shared" si="52"/>
        <v>-100</v>
      </c>
      <c r="F990" s="275" t="str">
        <f t="shared" si="50"/>
        <v>是</v>
      </c>
      <c r="G990" s="173" t="str">
        <f t="shared" si="51"/>
        <v>款</v>
      </c>
    </row>
    <row r="991" ht="36" customHeight="1" spans="1:7">
      <c r="A991" s="433" t="s">
        <v>1819</v>
      </c>
      <c r="B991" s="300" t="s">
        <v>139</v>
      </c>
      <c r="C991" s="301">
        <v>0</v>
      </c>
      <c r="D991" s="301">
        <v>0</v>
      </c>
      <c r="E991" s="332" t="str">
        <f t="shared" si="52"/>
        <v/>
      </c>
      <c r="F991" s="275" t="str">
        <f t="shared" si="50"/>
        <v>否</v>
      </c>
      <c r="G991" s="173" t="str">
        <f t="shared" si="51"/>
        <v>项</v>
      </c>
    </row>
    <row r="992" ht="36" customHeight="1" spans="1:7">
      <c r="A992" s="433" t="s">
        <v>1820</v>
      </c>
      <c r="B992" s="300" t="s">
        <v>141</v>
      </c>
      <c r="C992" s="301">
        <v>0</v>
      </c>
      <c r="D992" s="301">
        <v>0</v>
      </c>
      <c r="E992" s="332" t="str">
        <f t="shared" si="52"/>
        <v/>
      </c>
      <c r="F992" s="275" t="str">
        <f t="shared" si="50"/>
        <v>否</v>
      </c>
      <c r="G992" s="173" t="str">
        <f t="shared" si="51"/>
        <v>项</v>
      </c>
    </row>
    <row r="993" ht="36" customHeight="1" spans="1:7">
      <c r="A993" s="433" t="s">
        <v>1821</v>
      </c>
      <c r="B993" s="300" t="s">
        <v>143</v>
      </c>
      <c r="C993" s="301">
        <v>0</v>
      </c>
      <c r="D993" s="301">
        <v>0</v>
      </c>
      <c r="E993" s="332" t="str">
        <f t="shared" si="52"/>
        <v/>
      </c>
      <c r="F993" s="275" t="str">
        <f t="shared" si="50"/>
        <v>否</v>
      </c>
      <c r="G993" s="173" t="str">
        <f t="shared" si="51"/>
        <v>项</v>
      </c>
    </row>
    <row r="994" ht="36" customHeight="1" spans="1:7">
      <c r="A994" s="433" t="s">
        <v>1822</v>
      </c>
      <c r="B994" s="300" t="s">
        <v>1823</v>
      </c>
      <c r="C994" s="301"/>
      <c r="D994" s="301"/>
      <c r="E994" s="332" t="str">
        <f t="shared" si="52"/>
        <v/>
      </c>
      <c r="F994" s="275" t="str">
        <f t="shared" si="50"/>
        <v>否</v>
      </c>
      <c r="G994" s="173" t="str">
        <f t="shared" si="51"/>
        <v>项</v>
      </c>
    </row>
    <row r="995" ht="36" customHeight="1" spans="1:7">
      <c r="A995" s="433" t="s">
        <v>1824</v>
      </c>
      <c r="B995" s="300" t="s">
        <v>1825</v>
      </c>
      <c r="C995" s="301">
        <v>0</v>
      </c>
      <c r="D995" s="301">
        <v>0</v>
      </c>
      <c r="E995" s="332" t="str">
        <f t="shared" si="52"/>
        <v/>
      </c>
      <c r="F995" s="275" t="str">
        <f t="shared" si="50"/>
        <v>否</v>
      </c>
      <c r="G995" s="173" t="str">
        <f t="shared" si="51"/>
        <v>项</v>
      </c>
    </row>
    <row r="996" ht="36" customHeight="1" spans="1:7">
      <c r="A996" s="433" t="s">
        <v>1826</v>
      </c>
      <c r="B996" s="300" t="s">
        <v>1827</v>
      </c>
      <c r="C996" s="301">
        <v>20</v>
      </c>
      <c r="D996" s="301"/>
      <c r="E996" s="332">
        <f t="shared" si="52"/>
        <v>-100</v>
      </c>
      <c r="F996" s="275" t="str">
        <f t="shared" si="50"/>
        <v>是</v>
      </c>
      <c r="G996" s="173" t="str">
        <f t="shared" si="51"/>
        <v>项</v>
      </c>
    </row>
    <row r="997" ht="36" customHeight="1" spans="1:7">
      <c r="A997" s="433" t="s">
        <v>1828</v>
      </c>
      <c r="B997" s="300" t="s">
        <v>1829</v>
      </c>
      <c r="C997" s="301"/>
      <c r="D997" s="301"/>
      <c r="E997" s="332" t="str">
        <f t="shared" si="52"/>
        <v/>
      </c>
      <c r="F997" s="275" t="str">
        <f t="shared" si="50"/>
        <v>否</v>
      </c>
      <c r="G997" s="173" t="str">
        <f t="shared" si="51"/>
        <v>项</v>
      </c>
    </row>
    <row r="998" ht="36" customHeight="1" spans="1:7">
      <c r="A998" s="433" t="s">
        <v>1830</v>
      </c>
      <c r="B998" s="300" t="s">
        <v>1831</v>
      </c>
      <c r="C998" s="301">
        <v>0</v>
      </c>
      <c r="D998" s="301">
        <v>0</v>
      </c>
      <c r="E998" s="332" t="str">
        <f t="shared" si="52"/>
        <v/>
      </c>
      <c r="F998" s="275" t="str">
        <f t="shared" si="50"/>
        <v>否</v>
      </c>
      <c r="G998" s="173" t="str">
        <f t="shared" si="51"/>
        <v>项</v>
      </c>
    </row>
    <row r="999" ht="36" customHeight="1" spans="1:7">
      <c r="A999" s="433" t="s">
        <v>1832</v>
      </c>
      <c r="B999" s="300" t="s">
        <v>1833</v>
      </c>
      <c r="C999" s="301"/>
      <c r="D999" s="301"/>
      <c r="E999" s="332" t="str">
        <f t="shared" si="52"/>
        <v/>
      </c>
      <c r="F999" s="275" t="str">
        <f t="shared" si="50"/>
        <v>否</v>
      </c>
      <c r="G999" s="173" t="str">
        <f t="shared" si="51"/>
        <v>项</v>
      </c>
    </row>
    <row r="1000" ht="36" customHeight="1" spans="1:7">
      <c r="A1000" s="432" t="s">
        <v>1834</v>
      </c>
      <c r="B1000" s="295" t="s">
        <v>1835</v>
      </c>
      <c r="C1000" s="297"/>
      <c r="D1000" s="297"/>
      <c r="E1000" s="332" t="str">
        <f t="shared" si="52"/>
        <v/>
      </c>
      <c r="F1000" s="275" t="str">
        <f t="shared" si="50"/>
        <v>否</v>
      </c>
      <c r="G1000" s="173" t="str">
        <f t="shared" si="51"/>
        <v>款</v>
      </c>
    </row>
    <row r="1001" ht="36" customHeight="1" spans="1:7">
      <c r="A1001" s="433" t="s">
        <v>1836</v>
      </c>
      <c r="B1001" s="300" t="s">
        <v>139</v>
      </c>
      <c r="C1001" s="301">
        <v>0</v>
      </c>
      <c r="D1001" s="301">
        <v>0</v>
      </c>
      <c r="E1001" s="332" t="str">
        <f t="shared" si="52"/>
        <v/>
      </c>
      <c r="F1001" s="275" t="str">
        <f t="shared" si="50"/>
        <v>否</v>
      </c>
      <c r="G1001" s="173" t="str">
        <f t="shared" si="51"/>
        <v>项</v>
      </c>
    </row>
    <row r="1002" ht="36" customHeight="1" spans="1:7">
      <c r="A1002" s="433" t="s">
        <v>1837</v>
      </c>
      <c r="B1002" s="300" t="s">
        <v>141</v>
      </c>
      <c r="C1002" s="301">
        <v>0</v>
      </c>
      <c r="D1002" s="301">
        <v>0</v>
      </c>
      <c r="E1002" s="332" t="str">
        <f t="shared" si="52"/>
        <v/>
      </c>
      <c r="F1002" s="275" t="str">
        <f t="shared" si="50"/>
        <v>否</v>
      </c>
      <c r="G1002" s="173" t="str">
        <f t="shared" si="51"/>
        <v>项</v>
      </c>
    </row>
    <row r="1003" ht="36" customHeight="1" spans="1:7">
      <c r="A1003" s="433" t="s">
        <v>1838</v>
      </c>
      <c r="B1003" s="300" t="s">
        <v>143</v>
      </c>
      <c r="C1003" s="301">
        <v>0</v>
      </c>
      <c r="D1003" s="301">
        <v>0</v>
      </c>
      <c r="E1003" s="332" t="str">
        <f t="shared" si="52"/>
        <v/>
      </c>
      <c r="F1003" s="275" t="str">
        <f t="shared" si="50"/>
        <v>否</v>
      </c>
      <c r="G1003" s="173" t="str">
        <f t="shared" si="51"/>
        <v>项</v>
      </c>
    </row>
    <row r="1004" ht="36" customHeight="1" spans="1:7">
      <c r="A1004" s="433" t="s">
        <v>1839</v>
      </c>
      <c r="B1004" s="300" t="s">
        <v>1840</v>
      </c>
      <c r="C1004" s="301">
        <v>0</v>
      </c>
      <c r="D1004" s="301">
        <v>0</v>
      </c>
      <c r="E1004" s="332" t="str">
        <f t="shared" si="52"/>
        <v/>
      </c>
      <c r="F1004" s="275" t="str">
        <f t="shared" si="50"/>
        <v>否</v>
      </c>
      <c r="G1004" s="173" t="str">
        <f t="shared" si="51"/>
        <v>项</v>
      </c>
    </row>
    <row r="1005" ht="36" customHeight="1" spans="1:7">
      <c r="A1005" s="433" t="s">
        <v>1841</v>
      </c>
      <c r="B1005" s="300" t="s">
        <v>1842</v>
      </c>
      <c r="C1005" s="301">
        <v>0</v>
      </c>
      <c r="D1005" s="301">
        <v>0</v>
      </c>
      <c r="E1005" s="332" t="str">
        <f t="shared" si="52"/>
        <v/>
      </c>
      <c r="F1005" s="275" t="str">
        <f t="shared" si="50"/>
        <v>否</v>
      </c>
      <c r="G1005" s="173" t="str">
        <f t="shared" si="51"/>
        <v>项</v>
      </c>
    </row>
    <row r="1006" ht="36" customHeight="1" spans="1:7">
      <c r="A1006" s="433" t="s">
        <v>1843</v>
      </c>
      <c r="B1006" s="300" t="s">
        <v>1844</v>
      </c>
      <c r="C1006" s="301">
        <v>0</v>
      </c>
      <c r="D1006" s="301">
        <v>0</v>
      </c>
      <c r="E1006" s="332" t="str">
        <f t="shared" si="52"/>
        <v/>
      </c>
      <c r="F1006" s="275" t="str">
        <f t="shared" si="50"/>
        <v>否</v>
      </c>
      <c r="G1006" s="173" t="str">
        <f t="shared" si="51"/>
        <v>项</v>
      </c>
    </row>
    <row r="1007" ht="36" customHeight="1" spans="1:7">
      <c r="A1007" s="433" t="s">
        <v>1845</v>
      </c>
      <c r="B1007" s="300" t="s">
        <v>1846</v>
      </c>
      <c r="C1007" s="301"/>
      <c r="D1007" s="301"/>
      <c r="E1007" s="332" t="str">
        <f t="shared" si="52"/>
        <v/>
      </c>
      <c r="F1007" s="275" t="str">
        <f t="shared" si="50"/>
        <v>否</v>
      </c>
      <c r="G1007" s="173" t="str">
        <f t="shared" si="51"/>
        <v>项</v>
      </c>
    </row>
    <row r="1008" ht="36" customHeight="1" spans="1:7">
      <c r="A1008" s="433" t="s">
        <v>1847</v>
      </c>
      <c r="B1008" s="300" t="s">
        <v>1848</v>
      </c>
      <c r="C1008" s="301"/>
      <c r="D1008" s="301"/>
      <c r="E1008" s="332" t="str">
        <f t="shared" si="52"/>
        <v/>
      </c>
      <c r="F1008" s="275" t="str">
        <f t="shared" si="50"/>
        <v>否</v>
      </c>
      <c r="G1008" s="173" t="str">
        <f t="shared" si="51"/>
        <v>项</v>
      </c>
    </row>
    <row r="1009" ht="36" customHeight="1" spans="1:7">
      <c r="A1009" s="433" t="s">
        <v>1849</v>
      </c>
      <c r="B1009" s="300" t="s">
        <v>1850</v>
      </c>
      <c r="C1009" s="301"/>
      <c r="D1009" s="301"/>
      <c r="E1009" s="332" t="str">
        <f t="shared" si="52"/>
        <v/>
      </c>
      <c r="F1009" s="275" t="str">
        <f t="shared" si="50"/>
        <v>否</v>
      </c>
      <c r="G1009" s="173" t="str">
        <f t="shared" si="51"/>
        <v>项</v>
      </c>
    </row>
    <row r="1010" ht="36" customHeight="1" spans="1:7">
      <c r="A1010" s="432" t="s">
        <v>1851</v>
      </c>
      <c r="B1010" s="295" t="s">
        <v>1852</v>
      </c>
      <c r="C1010" s="297">
        <f>SUM(C1011:C1014)</f>
        <v>0</v>
      </c>
      <c r="D1010" s="297">
        <f>SUM(D1011:D1014)</f>
        <v>0</v>
      </c>
      <c r="E1010" s="332" t="str">
        <f t="shared" si="52"/>
        <v/>
      </c>
      <c r="F1010" s="275" t="str">
        <f t="shared" si="50"/>
        <v>否</v>
      </c>
      <c r="G1010" s="173" t="str">
        <f t="shared" si="51"/>
        <v>款</v>
      </c>
    </row>
    <row r="1011" ht="36" customHeight="1" spans="1:7">
      <c r="A1011" s="433" t="s">
        <v>1853</v>
      </c>
      <c r="B1011" s="300" t="s">
        <v>1854</v>
      </c>
      <c r="C1011" s="301">
        <v>0</v>
      </c>
      <c r="D1011" s="301">
        <v>0</v>
      </c>
      <c r="E1011" s="332" t="str">
        <f t="shared" si="52"/>
        <v/>
      </c>
      <c r="F1011" s="275" t="str">
        <f t="shared" si="50"/>
        <v>否</v>
      </c>
      <c r="G1011" s="173" t="str">
        <f t="shared" si="51"/>
        <v>项</v>
      </c>
    </row>
    <row r="1012" ht="36" customHeight="1" spans="1:7">
      <c r="A1012" s="433" t="s">
        <v>1855</v>
      </c>
      <c r="B1012" s="300" t="s">
        <v>1856</v>
      </c>
      <c r="C1012" s="301">
        <v>0</v>
      </c>
      <c r="D1012" s="301">
        <v>0</v>
      </c>
      <c r="E1012" s="332" t="str">
        <f t="shared" si="52"/>
        <v/>
      </c>
      <c r="F1012" s="275" t="str">
        <f t="shared" si="50"/>
        <v>否</v>
      </c>
      <c r="G1012" s="173" t="str">
        <f t="shared" si="51"/>
        <v>项</v>
      </c>
    </row>
    <row r="1013" ht="36" customHeight="1" spans="1:7">
      <c r="A1013" s="433" t="s">
        <v>1857</v>
      </c>
      <c r="B1013" s="300" t="s">
        <v>1858</v>
      </c>
      <c r="C1013" s="301">
        <v>0</v>
      </c>
      <c r="D1013" s="301">
        <v>0</v>
      </c>
      <c r="E1013" s="332" t="str">
        <f t="shared" si="52"/>
        <v/>
      </c>
      <c r="F1013" s="275" t="str">
        <f t="shared" si="50"/>
        <v>否</v>
      </c>
      <c r="G1013" s="173" t="str">
        <f t="shared" si="51"/>
        <v>项</v>
      </c>
    </row>
    <row r="1014" ht="36" customHeight="1" spans="1:7">
      <c r="A1014" s="433" t="s">
        <v>1859</v>
      </c>
      <c r="B1014" s="300" t="s">
        <v>1860</v>
      </c>
      <c r="C1014" s="301">
        <v>0</v>
      </c>
      <c r="D1014" s="301">
        <v>0</v>
      </c>
      <c r="E1014" s="332" t="str">
        <f t="shared" si="52"/>
        <v/>
      </c>
      <c r="F1014" s="275" t="str">
        <f t="shared" si="50"/>
        <v>否</v>
      </c>
      <c r="G1014" s="173" t="str">
        <f t="shared" si="51"/>
        <v>项</v>
      </c>
    </row>
    <row r="1015" ht="36" customHeight="1" spans="1:7">
      <c r="A1015" s="432" t="s">
        <v>1861</v>
      </c>
      <c r="B1015" s="295" t="s">
        <v>1862</v>
      </c>
      <c r="C1015" s="297">
        <f>SUM(C1016:C1021)</f>
        <v>0</v>
      </c>
      <c r="D1015" s="297">
        <f>SUM(D1016:D1021)</f>
        <v>0</v>
      </c>
      <c r="E1015" s="332" t="str">
        <f t="shared" si="52"/>
        <v/>
      </c>
      <c r="F1015" s="275" t="str">
        <f t="shared" si="50"/>
        <v>否</v>
      </c>
      <c r="G1015" s="173" t="str">
        <f t="shared" si="51"/>
        <v>款</v>
      </c>
    </row>
    <row r="1016" ht="36" customHeight="1" spans="1:7">
      <c r="A1016" s="433" t="s">
        <v>1863</v>
      </c>
      <c r="B1016" s="300" t="s">
        <v>139</v>
      </c>
      <c r="C1016" s="301">
        <v>0</v>
      </c>
      <c r="D1016" s="301">
        <v>0</v>
      </c>
      <c r="E1016" s="332" t="str">
        <f t="shared" si="52"/>
        <v/>
      </c>
      <c r="F1016" s="275" t="str">
        <f t="shared" si="50"/>
        <v>否</v>
      </c>
      <c r="G1016" s="173" t="str">
        <f t="shared" si="51"/>
        <v>项</v>
      </c>
    </row>
    <row r="1017" ht="36" customHeight="1" spans="1:7">
      <c r="A1017" s="433" t="s">
        <v>1864</v>
      </c>
      <c r="B1017" s="300" t="s">
        <v>141</v>
      </c>
      <c r="C1017" s="301">
        <v>0</v>
      </c>
      <c r="D1017" s="301">
        <v>0</v>
      </c>
      <c r="E1017" s="332" t="str">
        <f t="shared" si="52"/>
        <v/>
      </c>
      <c r="F1017" s="275" t="str">
        <f t="shared" si="50"/>
        <v>否</v>
      </c>
      <c r="G1017" s="173" t="str">
        <f t="shared" si="51"/>
        <v>项</v>
      </c>
    </row>
    <row r="1018" ht="36" customHeight="1" spans="1:7">
      <c r="A1018" s="433" t="s">
        <v>1865</v>
      </c>
      <c r="B1018" s="300" t="s">
        <v>143</v>
      </c>
      <c r="C1018" s="301">
        <v>0</v>
      </c>
      <c r="D1018" s="301">
        <v>0</v>
      </c>
      <c r="E1018" s="332" t="str">
        <f t="shared" si="52"/>
        <v/>
      </c>
      <c r="F1018" s="275" t="str">
        <f t="shared" si="50"/>
        <v>否</v>
      </c>
      <c r="G1018" s="173" t="str">
        <f t="shared" si="51"/>
        <v>项</v>
      </c>
    </row>
    <row r="1019" ht="36" customHeight="1" spans="1:7">
      <c r="A1019" s="433" t="s">
        <v>1866</v>
      </c>
      <c r="B1019" s="300" t="s">
        <v>1831</v>
      </c>
      <c r="C1019" s="301">
        <v>0</v>
      </c>
      <c r="D1019" s="301">
        <v>0</v>
      </c>
      <c r="E1019" s="332" t="str">
        <f t="shared" si="52"/>
        <v/>
      </c>
      <c r="F1019" s="275" t="str">
        <f t="shared" si="50"/>
        <v>否</v>
      </c>
      <c r="G1019" s="173" t="str">
        <f t="shared" si="51"/>
        <v>项</v>
      </c>
    </row>
    <row r="1020" ht="36" customHeight="1" spans="1:7">
      <c r="A1020" s="433" t="s">
        <v>1867</v>
      </c>
      <c r="B1020" s="300" t="s">
        <v>1868</v>
      </c>
      <c r="C1020" s="301">
        <v>0</v>
      </c>
      <c r="D1020" s="301">
        <v>0</v>
      </c>
      <c r="E1020" s="332" t="str">
        <f t="shared" si="52"/>
        <v/>
      </c>
      <c r="F1020" s="275" t="str">
        <f t="shared" si="50"/>
        <v>否</v>
      </c>
      <c r="G1020" s="173" t="str">
        <f t="shared" si="51"/>
        <v>项</v>
      </c>
    </row>
    <row r="1021" ht="36" customHeight="1" spans="1:7">
      <c r="A1021" s="433" t="s">
        <v>1869</v>
      </c>
      <c r="B1021" s="300" t="s">
        <v>1870</v>
      </c>
      <c r="C1021" s="301">
        <v>0</v>
      </c>
      <c r="D1021" s="301">
        <v>0</v>
      </c>
      <c r="E1021" s="332" t="str">
        <f t="shared" si="52"/>
        <v/>
      </c>
      <c r="F1021" s="275" t="str">
        <f t="shared" si="50"/>
        <v>否</v>
      </c>
      <c r="G1021" s="173" t="str">
        <f t="shared" si="51"/>
        <v>项</v>
      </c>
    </row>
    <row r="1022" ht="36" customHeight="1" spans="1:7">
      <c r="A1022" s="432" t="s">
        <v>1871</v>
      </c>
      <c r="B1022" s="295" t="s">
        <v>1872</v>
      </c>
      <c r="C1022" s="297">
        <f>SUM(C1023:C1026)</f>
        <v>0</v>
      </c>
      <c r="D1022" s="297">
        <f>SUM(D1023:D1026)</f>
        <v>0</v>
      </c>
      <c r="E1022" s="332" t="str">
        <f t="shared" si="52"/>
        <v/>
      </c>
      <c r="F1022" s="275" t="str">
        <f t="shared" si="50"/>
        <v>否</v>
      </c>
      <c r="G1022" s="173" t="str">
        <f t="shared" si="51"/>
        <v>款</v>
      </c>
    </row>
    <row r="1023" ht="36" customHeight="1" spans="1:7">
      <c r="A1023" s="433" t="s">
        <v>1873</v>
      </c>
      <c r="B1023" s="300" t="s">
        <v>1874</v>
      </c>
      <c r="C1023" s="301">
        <v>0</v>
      </c>
      <c r="D1023" s="301">
        <v>0</v>
      </c>
      <c r="E1023" s="332" t="str">
        <f t="shared" si="52"/>
        <v/>
      </c>
      <c r="F1023" s="275" t="str">
        <f t="shared" si="50"/>
        <v>否</v>
      </c>
      <c r="G1023" s="173" t="str">
        <f t="shared" si="51"/>
        <v>项</v>
      </c>
    </row>
    <row r="1024" ht="36" customHeight="1" spans="1:7">
      <c r="A1024" s="433" t="s">
        <v>1875</v>
      </c>
      <c r="B1024" s="300" t="s">
        <v>1876</v>
      </c>
      <c r="C1024" s="301">
        <v>0</v>
      </c>
      <c r="D1024" s="301">
        <v>0</v>
      </c>
      <c r="E1024" s="332" t="str">
        <f t="shared" si="52"/>
        <v/>
      </c>
      <c r="F1024" s="275" t="str">
        <f t="shared" si="50"/>
        <v>否</v>
      </c>
      <c r="G1024" s="173" t="str">
        <f t="shared" si="51"/>
        <v>项</v>
      </c>
    </row>
    <row r="1025" ht="36" customHeight="1" spans="1:7">
      <c r="A1025" s="433" t="s">
        <v>1877</v>
      </c>
      <c r="B1025" s="300" t="s">
        <v>1878</v>
      </c>
      <c r="C1025" s="301">
        <v>0</v>
      </c>
      <c r="D1025" s="301">
        <v>0</v>
      </c>
      <c r="E1025" s="332" t="str">
        <f t="shared" si="52"/>
        <v/>
      </c>
      <c r="F1025" s="275" t="str">
        <f t="shared" si="50"/>
        <v>否</v>
      </c>
      <c r="G1025" s="173" t="str">
        <f t="shared" si="51"/>
        <v>项</v>
      </c>
    </row>
    <row r="1026" ht="36" customHeight="1" spans="1:7">
      <c r="A1026" s="433" t="s">
        <v>1879</v>
      </c>
      <c r="B1026" s="300" t="s">
        <v>1880</v>
      </c>
      <c r="C1026" s="301">
        <v>0</v>
      </c>
      <c r="D1026" s="301">
        <v>0</v>
      </c>
      <c r="E1026" s="332" t="str">
        <f t="shared" si="52"/>
        <v/>
      </c>
      <c r="F1026" s="275" t="str">
        <f t="shared" si="50"/>
        <v>否</v>
      </c>
      <c r="G1026" s="173" t="str">
        <f t="shared" si="51"/>
        <v>项</v>
      </c>
    </row>
    <row r="1027" ht="36" customHeight="1" spans="1:7">
      <c r="A1027" s="432" t="s">
        <v>1881</v>
      </c>
      <c r="B1027" s="295" t="s">
        <v>1882</v>
      </c>
      <c r="C1027" s="297">
        <f>SUM(C1028:C1029)</f>
        <v>866</v>
      </c>
      <c r="D1027" s="297">
        <f>SUM(D1028:D1029)</f>
        <v>1608</v>
      </c>
      <c r="E1027" s="332">
        <f t="shared" si="52"/>
        <v>85.68</v>
      </c>
      <c r="F1027" s="275" t="str">
        <f t="shared" si="50"/>
        <v>是</v>
      </c>
      <c r="G1027" s="173" t="str">
        <f t="shared" si="51"/>
        <v>款</v>
      </c>
    </row>
    <row r="1028" ht="36" customHeight="1" spans="1:7">
      <c r="A1028" s="433" t="s">
        <v>1883</v>
      </c>
      <c r="B1028" s="300" t="s">
        <v>1884</v>
      </c>
      <c r="C1028" s="301">
        <v>858</v>
      </c>
      <c r="D1028" s="301">
        <v>100</v>
      </c>
      <c r="E1028" s="332">
        <f t="shared" si="52"/>
        <v>-88.34</v>
      </c>
      <c r="F1028" s="275" t="str">
        <f t="shared" si="50"/>
        <v>是</v>
      </c>
      <c r="G1028" s="173" t="str">
        <f t="shared" si="51"/>
        <v>项</v>
      </c>
    </row>
    <row r="1029" ht="36" customHeight="1" spans="1:7">
      <c r="A1029" s="433" t="s">
        <v>1885</v>
      </c>
      <c r="B1029" s="300" t="s">
        <v>1886</v>
      </c>
      <c r="C1029" s="301">
        <v>8</v>
      </c>
      <c r="D1029" s="301">
        <v>1508</v>
      </c>
      <c r="E1029" s="332">
        <f t="shared" si="52"/>
        <v>18750</v>
      </c>
      <c r="F1029" s="275" t="str">
        <f t="shared" si="50"/>
        <v>是</v>
      </c>
      <c r="G1029" s="173" t="str">
        <f t="shared" si="51"/>
        <v>项</v>
      </c>
    </row>
    <row r="1030" ht="36" customHeight="1" spans="1:7">
      <c r="A1030" s="437" t="s">
        <v>1887</v>
      </c>
      <c r="B1030" s="438" t="s">
        <v>524</v>
      </c>
      <c r="C1030" s="439"/>
      <c r="D1030" s="439"/>
      <c r="E1030" s="332" t="str">
        <f t="shared" si="52"/>
        <v/>
      </c>
      <c r="F1030" s="275" t="str">
        <f t="shared" si="50"/>
        <v>否</v>
      </c>
      <c r="G1030" s="173" t="str">
        <f t="shared" si="51"/>
        <v>项</v>
      </c>
    </row>
    <row r="1031" ht="36" customHeight="1" spans="1:7">
      <c r="A1031" s="432" t="s">
        <v>94</v>
      </c>
      <c r="B1031" s="295" t="s">
        <v>95</v>
      </c>
      <c r="C1031" s="297">
        <f>C1032+C1042+C1058+C1063+C1080+C1087+C1095</f>
        <v>697</v>
      </c>
      <c r="D1031" s="297">
        <f>D1032+D1042+D1058+D1063+D1080+D1087+D1095</f>
        <v>6</v>
      </c>
      <c r="E1031" s="332">
        <f t="shared" si="52"/>
        <v>-99.14</v>
      </c>
      <c r="F1031" s="275" t="str">
        <f t="shared" si="50"/>
        <v>是</v>
      </c>
      <c r="G1031" s="173" t="str">
        <f t="shared" si="51"/>
        <v>类</v>
      </c>
    </row>
    <row r="1032" ht="36" customHeight="1" spans="1:7">
      <c r="A1032" s="432" t="s">
        <v>1888</v>
      </c>
      <c r="B1032" s="295" t="s">
        <v>1889</v>
      </c>
      <c r="C1032" s="297"/>
      <c r="D1032" s="297"/>
      <c r="E1032" s="332" t="str">
        <f t="shared" si="52"/>
        <v/>
      </c>
      <c r="F1032" s="275" t="str">
        <f t="shared" si="50"/>
        <v>否</v>
      </c>
      <c r="G1032" s="173" t="str">
        <f t="shared" si="51"/>
        <v>款</v>
      </c>
    </row>
    <row r="1033" ht="36" customHeight="1" spans="1:7">
      <c r="A1033" s="433" t="s">
        <v>1890</v>
      </c>
      <c r="B1033" s="300" t="s">
        <v>139</v>
      </c>
      <c r="C1033" s="301"/>
      <c r="D1033" s="301"/>
      <c r="E1033" s="332" t="str">
        <f t="shared" si="52"/>
        <v/>
      </c>
      <c r="F1033" s="275" t="str">
        <f t="shared" si="50"/>
        <v>否</v>
      </c>
      <c r="G1033" s="173" t="str">
        <f t="shared" si="51"/>
        <v>项</v>
      </c>
    </row>
    <row r="1034" ht="36" customHeight="1" spans="1:7">
      <c r="A1034" s="433" t="s">
        <v>1891</v>
      </c>
      <c r="B1034" s="300" t="s">
        <v>141</v>
      </c>
      <c r="C1034" s="301">
        <v>0</v>
      </c>
      <c r="D1034" s="301">
        <v>0</v>
      </c>
      <c r="E1034" s="332" t="str">
        <f t="shared" si="52"/>
        <v/>
      </c>
      <c r="F1034" s="275" t="str">
        <f t="shared" ref="F1034:F1097" si="53">IF(LEN(A1034)=3,"是",IF(B1034&lt;&gt;"",IF(SUM(C1034:D1034)&lt;&gt;0,"是","否"),"是"))</f>
        <v>否</v>
      </c>
      <c r="G1034" s="173" t="str">
        <f t="shared" ref="G1034:G1097" si="54">IF(LEN(A1034)=3,"类",IF(LEN(A1034)=5,"款","项"))</f>
        <v>项</v>
      </c>
    </row>
    <row r="1035" ht="36" customHeight="1" spans="1:7">
      <c r="A1035" s="433" t="s">
        <v>1892</v>
      </c>
      <c r="B1035" s="300" t="s">
        <v>143</v>
      </c>
      <c r="C1035" s="301">
        <v>0</v>
      </c>
      <c r="D1035" s="301">
        <v>0</v>
      </c>
      <c r="E1035" s="332" t="str">
        <f t="shared" ref="E1035:E1098" si="55">IFERROR((D1035/C1035-1)*100,"")</f>
        <v/>
      </c>
      <c r="F1035" s="275" t="str">
        <f t="shared" si="53"/>
        <v>否</v>
      </c>
      <c r="G1035" s="173" t="str">
        <f t="shared" si="54"/>
        <v>项</v>
      </c>
    </row>
    <row r="1036" ht="36" customHeight="1" spans="1:7">
      <c r="A1036" s="433" t="s">
        <v>1893</v>
      </c>
      <c r="B1036" s="300" t="s">
        <v>1894</v>
      </c>
      <c r="C1036" s="301"/>
      <c r="D1036" s="301"/>
      <c r="E1036" s="332" t="str">
        <f t="shared" si="55"/>
        <v/>
      </c>
      <c r="F1036" s="275" t="str">
        <f t="shared" si="53"/>
        <v>否</v>
      </c>
      <c r="G1036" s="173" t="str">
        <f t="shared" si="54"/>
        <v>项</v>
      </c>
    </row>
    <row r="1037" ht="36" customHeight="1" spans="1:7">
      <c r="A1037" s="433" t="s">
        <v>1895</v>
      </c>
      <c r="B1037" s="300" t="s">
        <v>1896</v>
      </c>
      <c r="C1037" s="301">
        <v>0</v>
      </c>
      <c r="D1037" s="301">
        <v>0</v>
      </c>
      <c r="E1037" s="332" t="str">
        <f t="shared" si="55"/>
        <v/>
      </c>
      <c r="F1037" s="275" t="str">
        <f t="shared" si="53"/>
        <v>否</v>
      </c>
      <c r="G1037" s="173" t="str">
        <f t="shared" si="54"/>
        <v>项</v>
      </c>
    </row>
    <row r="1038" ht="36" customHeight="1" spans="1:7">
      <c r="A1038" s="433" t="s">
        <v>1897</v>
      </c>
      <c r="B1038" s="300" t="s">
        <v>1898</v>
      </c>
      <c r="C1038" s="301">
        <v>0</v>
      </c>
      <c r="D1038" s="301">
        <v>0</v>
      </c>
      <c r="E1038" s="332" t="str">
        <f t="shared" si="55"/>
        <v/>
      </c>
      <c r="F1038" s="275" t="str">
        <f t="shared" si="53"/>
        <v>否</v>
      </c>
      <c r="G1038" s="173" t="str">
        <f t="shared" si="54"/>
        <v>项</v>
      </c>
    </row>
    <row r="1039" ht="36" customHeight="1" spans="1:7">
      <c r="A1039" s="433" t="s">
        <v>1899</v>
      </c>
      <c r="B1039" s="300" t="s">
        <v>1900</v>
      </c>
      <c r="C1039" s="301"/>
      <c r="D1039" s="301"/>
      <c r="E1039" s="332" t="str">
        <f t="shared" si="55"/>
        <v/>
      </c>
      <c r="F1039" s="275" t="str">
        <f t="shared" si="53"/>
        <v>否</v>
      </c>
      <c r="G1039" s="173" t="str">
        <f t="shared" si="54"/>
        <v>项</v>
      </c>
    </row>
    <row r="1040" ht="36" customHeight="1" spans="1:7">
      <c r="A1040" s="433" t="s">
        <v>1901</v>
      </c>
      <c r="B1040" s="300" t="s">
        <v>1902</v>
      </c>
      <c r="C1040" s="301">
        <v>0</v>
      </c>
      <c r="D1040" s="301">
        <v>0</v>
      </c>
      <c r="E1040" s="332" t="str">
        <f t="shared" si="55"/>
        <v/>
      </c>
      <c r="F1040" s="275" t="str">
        <f t="shared" si="53"/>
        <v>否</v>
      </c>
      <c r="G1040" s="173" t="str">
        <f t="shared" si="54"/>
        <v>项</v>
      </c>
    </row>
    <row r="1041" ht="36" customHeight="1" spans="1:7">
      <c r="A1041" s="433" t="s">
        <v>1903</v>
      </c>
      <c r="B1041" s="300" t="s">
        <v>1904</v>
      </c>
      <c r="C1041" s="301"/>
      <c r="D1041" s="301"/>
      <c r="E1041" s="332" t="str">
        <f t="shared" si="55"/>
        <v/>
      </c>
      <c r="F1041" s="275" t="str">
        <f t="shared" si="53"/>
        <v>否</v>
      </c>
      <c r="G1041" s="173" t="str">
        <f t="shared" si="54"/>
        <v>项</v>
      </c>
    </row>
    <row r="1042" ht="36" customHeight="1" spans="1:7">
      <c r="A1042" s="432" t="s">
        <v>1905</v>
      </c>
      <c r="B1042" s="295" t="s">
        <v>1906</v>
      </c>
      <c r="C1042" s="297"/>
      <c r="D1042" s="297"/>
      <c r="E1042" s="332" t="str">
        <f t="shared" si="55"/>
        <v/>
      </c>
      <c r="F1042" s="275" t="str">
        <f t="shared" si="53"/>
        <v>否</v>
      </c>
      <c r="G1042" s="173" t="str">
        <f t="shared" si="54"/>
        <v>款</v>
      </c>
    </row>
    <row r="1043" ht="36" customHeight="1" spans="1:7">
      <c r="A1043" s="433" t="s">
        <v>1907</v>
      </c>
      <c r="B1043" s="300" t="s">
        <v>139</v>
      </c>
      <c r="C1043" s="301"/>
      <c r="D1043" s="301"/>
      <c r="E1043" s="332" t="str">
        <f t="shared" si="55"/>
        <v/>
      </c>
      <c r="F1043" s="275" t="str">
        <f t="shared" si="53"/>
        <v>否</v>
      </c>
      <c r="G1043" s="173" t="str">
        <f t="shared" si="54"/>
        <v>项</v>
      </c>
    </row>
    <row r="1044" ht="36" customHeight="1" spans="1:7">
      <c r="A1044" s="433" t="s">
        <v>1908</v>
      </c>
      <c r="B1044" s="300" t="s">
        <v>141</v>
      </c>
      <c r="C1044" s="301">
        <v>0</v>
      </c>
      <c r="D1044" s="301">
        <v>0</v>
      </c>
      <c r="E1044" s="332" t="str">
        <f t="shared" si="55"/>
        <v/>
      </c>
      <c r="F1044" s="275" t="str">
        <f t="shared" si="53"/>
        <v>否</v>
      </c>
      <c r="G1044" s="173" t="str">
        <f t="shared" si="54"/>
        <v>项</v>
      </c>
    </row>
    <row r="1045" ht="36" customHeight="1" spans="1:7">
      <c r="A1045" s="433" t="s">
        <v>1909</v>
      </c>
      <c r="B1045" s="300" t="s">
        <v>143</v>
      </c>
      <c r="C1045" s="301"/>
      <c r="D1045" s="301"/>
      <c r="E1045" s="332" t="str">
        <f t="shared" si="55"/>
        <v/>
      </c>
      <c r="F1045" s="275" t="str">
        <f t="shared" si="53"/>
        <v>否</v>
      </c>
      <c r="G1045" s="173" t="str">
        <f t="shared" si="54"/>
        <v>项</v>
      </c>
    </row>
    <row r="1046" ht="36" customHeight="1" spans="1:7">
      <c r="A1046" s="433" t="s">
        <v>1910</v>
      </c>
      <c r="B1046" s="300" t="s">
        <v>1911</v>
      </c>
      <c r="C1046" s="301"/>
      <c r="D1046" s="301"/>
      <c r="E1046" s="332" t="str">
        <f t="shared" si="55"/>
        <v/>
      </c>
      <c r="F1046" s="275" t="str">
        <f t="shared" si="53"/>
        <v>否</v>
      </c>
      <c r="G1046" s="173" t="str">
        <f t="shared" si="54"/>
        <v>项</v>
      </c>
    </row>
    <row r="1047" ht="36" customHeight="1" spans="1:7">
      <c r="A1047" s="433" t="s">
        <v>1912</v>
      </c>
      <c r="B1047" s="300" t="s">
        <v>1913</v>
      </c>
      <c r="C1047" s="301"/>
      <c r="D1047" s="301"/>
      <c r="E1047" s="332" t="str">
        <f t="shared" si="55"/>
        <v/>
      </c>
      <c r="F1047" s="275" t="str">
        <f t="shared" si="53"/>
        <v>否</v>
      </c>
      <c r="G1047" s="173" t="str">
        <f t="shared" si="54"/>
        <v>项</v>
      </c>
    </row>
    <row r="1048" ht="36" customHeight="1" spans="1:7">
      <c r="A1048" s="433" t="s">
        <v>1914</v>
      </c>
      <c r="B1048" s="300" t="s">
        <v>1915</v>
      </c>
      <c r="C1048" s="301">
        <v>0</v>
      </c>
      <c r="D1048" s="301">
        <v>0</v>
      </c>
      <c r="E1048" s="332" t="str">
        <f t="shared" si="55"/>
        <v/>
      </c>
      <c r="F1048" s="275" t="str">
        <f t="shared" si="53"/>
        <v>否</v>
      </c>
      <c r="G1048" s="173" t="str">
        <f t="shared" si="54"/>
        <v>项</v>
      </c>
    </row>
    <row r="1049" ht="36" customHeight="1" spans="1:7">
      <c r="A1049" s="433" t="s">
        <v>1916</v>
      </c>
      <c r="B1049" s="300" t="s">
        <v>1917</v>
      </c>
      <c r="C1049" s="301"/>
      <c r="D1049" s="301"/>
      <c r="E1049" s="332" t="str">
        <f t="shared" si="55"/>
        <v/>
      </c>
      <c r="F1049" s="275" t="str">
        <f t="shared" si="53"/>
        <v>否</v>
      </c>
      <c r="G1049" s="173" t="str">
        <f t="shared" si="54"/>
        <v>项</v>
      </c>
    </row>
    <row r="1050" ht="36" customHeight="1" spans="1:7">
      <c r="A1050" s="433" t="s">
        <v>1918</v>
      </c>
      <c r="B1050" s="300" t="s">
        <v>1919</v>
      </c>
      <c r="C1050" s="301">
        <v>0</v>
      </c>
      <c r="D1050" s="301">
        <v>0</v>
      </c>
      <c r="E1050" s="332" t="str">
        <f t="shared" si="55"/>
        <v/>
      </c>
      <c r="F1050" s="275" t="str">
        <f t="shared" si="53"/>
        <v>否</v>
      </c>
      <c r="G1050" s="173" t="str">
        <f t="shared" si="54"/>
        <v>项</v>
      </c>
    </row>
    <row r="1051" ht="36" customHeight="1" spans="1:7">
      <c r="A1051" s="433" t="s">
        <v>1920</v>
      </c>
      <c r="B1051" s="300" t="s">
        <v>1921</v>
      </c>
      <c r="C1051" s="301">
        <v>0</v>
      </c>
      <c r="D1051" s="301">
        <v>0</v>
      </c>
      <c r="E1051" s="332" t="str">
        <f t="shared" si="55"/>
        <v/>
      </c>
      <c r="F1051" s="275" t="str">
        <f t="shared" si="53"/>
        <v>否</v>
      </c>
      <c r="G1051" s="173" t="str">
        <f t="shared" si="54"/>
        <v>项</v>
      </c>
    </row>
    <row r="1052" ht="36" customHeight="1" spans="1:7">
      <c r="A1052" s="433" t="s">
        <v>1922</v>
      </c>
      <c r="B1052" s="300" t="s">
        <v>1923</v>
      </c>
      <c r="C1052" s="301">
        <v>0</v>
      </c>
      <c r="D1052" s="301">
        <v>0</v>
      </c>
      <c r="E1052" s="332" t="str">
        <f t="shared" si="55"/>
        <v/>
      </c>
      <c r="F1052" s="275" t="str">
        <f t="shared" si="53"/>
        <v>否</v>
      </c>
      <c r="G1052" s="173" t="str">
        <f t="shared" si="54"/>
        <v>项</v>
      </c>
    </row>
    <row r="1053" ht="36" customHeight="1" spans="1:7">
      <c r="A1053" s="433" t="s">
        <v>1924</v>
      </c>
      <c r="B1053" s="300" t="s">
        <v>1925</v>
      </c>
      <c r="C1053" s="301">
        <v>0</v>
      </c>
      <c r="D1053" s="301">
        <v>0</v>
      </c>
      <c r="E1053" s="332" t="str">
        <f t="shared" si="55"/>
        <v/>
      </c>
      <c r="F1053" s="275" t="str">
        <f t="shared" si="53"/>
        <v>否</v>
      </c>
      <c r="G1053" s="173" t="str">
        <f t="shared" si="54"/>
        <v>项</v>
      </c>
    </row>
    <row r="1054" ht="36" customHeight="1" spans="1:7">
      <c r="A1054" s="433" t="s">
        <v>1926</v>
      </c>
      <c r="B1054" s="300" t="s">
        <v>1927</v>
      </c>
      <c r="C1054" s="301">
        <v>0</v>
      </c>
      <c r="D1054" s="301">
        <v>0</v>
      </c>
      <c r="E1054" s="332" t="str">
        <f t="shared" si="55"/>
        <v/>
      </c>
      <c r="F1054" s="275" t="str">
        <f t="shared" si="53"/>
        <v>否</v>
      </c>
      <c r="G1054" s="173" t="str">
        <f t="shared" si="54"/>
        <v>项</v>
      </c>
    </row>
    <row r="1055" ht="36" customHeight="1" spans="1:7">
      <c r="A1055" s="433" t="s">
        <v>1928</v>
      </c>
      <c r="B1055" s="300" t="s">
        <v>1929</v>
      </c>
      <c r="C1055" s="301">
        <v>0</v>
      </c>
      <c r="D1055" s="301">
        <v>0</v>
      </c>
      <c r="E1055" s="332" t="str">
        <f t="shared" si="55"/>
        <v/>
      </c>
      <c r="F1055" s="275" t="str">
        <f t="shared" si="53"/>
        <v>否</v>
      </c>
      <c r="G1055" s="173" t="str">
        <f t="shared" si="54"/>
        <v>项</v>
      </c>
    </row>
    <row r="1056" ht="36" customHeight="1" spans="1:7">
      <c r="A1056" s="433" t="s">
        <v>1930</v>
      </c>
      <c r="B1056" s="300" t="s">
        <v>1931</v>
      </c>
      <c r="C1056" s="301">
        <v>0</v>
      </c>
      <c r="D1056" s="301">
        <v>0</v>
      </c>
      <c r="E1056" s="332" t="str">
        <f t="shared" si="55"/>
        <v/>
      </c>
      <c r="F1056" s="275" t="str">
        <f t="shared" si="53"/>
        <v>否</v>
      </c>
      <c r="G1056" s="173" t="str">
        <f t="shared" si="54"/>
        <v>项</v>
      </c>
    </row>
    <row r="1057" ht="36" customHeight="1" spans="1:7">
      <c r="A1057" s="433" t="s">
        <v>1932</v>
      </c>
      <c r="B1057" s="300" t="s">
        <v>1933</v>
      </c>
      <c r="C1057" s="301"/>
      <c r="D1057" s="301"/>
      <c r="E1057" s="332" t="str">
        <f t="shared" si="55"/>
        <v/>
      </c>
      <c r="F1057" s="275" t="str">
        <f t="shared" si="53"/>
        <v>否</v>
      </c>
      <c r="G1057" s="173" t="str">
        <f t="shared" si="54"/>
        <v>项</v>
      </c>
    </row>
    <row r="1058" ht="36" customHeight="1" spans="1:7">
      <c r="A1058" s="432" t="s">
        <v>1934</v>
      </c>
      <c r="B1058" s="295" t="s">
        <v>1935</v>
      </c>
      <c r="C1058" s="297"/>
      <c r="D1058" s="297"/>
      <c r="E1058" s="332" t="str">
        <f t="shared" si="55"/>
        <v/>
      </c>
      <c r="F1058" s="275" t="str">
        <f t="shared" si="53"/>
        <v>否</v>
      </c>
      <c r="G1058" s="173" t="str">
        <f t="shared" si="54"/>
        <v>款</v>
      </c>
    </row>
    <row r="1059" ht="36" customHeight="1" spans="1:7">
      <c r="A1059" s="433" t="s">
        <v>1936</v>
      </c>
      <c r="B1059" s="300" t="s">
        <v>139</v>
      </c>
      <c r="C1059" s="301"/>
      <c r="D1059" s="301"/>
      <c r="E1059" s="332" t="str">
        <f t="shared" si="55"/>
        <v/>
      </c>
      <c r="F1059" s="275" t="str">
        <f t="shared" si="53"/>
        <v>否</v>
      </c>
      <c r="G1059" s="173" t="str">
        <f t="shared" si="54"/>
        <v>项</v>
      </c>
    </row>
    <row r="1060" ht="36" customHeight="1" spans="1:7">
      <c r="A1060" s="433" t="s">
        <v>1937</v>
      </c>
      <c r="B1060" s="300" t="s">
        <v>141</v>
      </c>
      <c r="C1060" s="301">
        <v>0</v>
      </c>
      <c r="D1060" s="301">
        <v>0</v>
      </c>
      <c r="E1060" s="332" t="str">
        <f t="shared" si="55"/>
        <v/>
      </c>
      <c r="F1060" s="275" t="str">
        <f t="shared" si="53"/>
        <v>否</v>
      </c>
      <c r="G1060" s="173" t="str">
        <f t="shared" si="54"/>
        <v>项</v>
      </c>
    </row>
    <row r="1061" ht="36" customHeight="1" spans="1:7">
      <c r="A1061" s="433" t="s">
        <v>1938</v>
      </c>
      <c r="B1061" s="300" t="s">
        <v>143</v>
      </c>
      <c r="C1061" s="301">
        <v>0</v>
      </c>
      <c r="D1061" s="301">
        <v>0</v>
      </c>
      <c r="E1061" s="332" t="str">
        <f t="shared" si="55"/>
        <v/>
      </c>
      <c r="F1061" s="275" t="str">
        <f t="shared" si="53"/>
        <v>否</v>
      </c>
      <c r="G1061" s="173" t="str">
        <f t="shared" si="54"/>
        <v>项</v>
      </c>
    </row>
    <row r="1062" ht="36" customHeight="1" spans="1:7">
      <c r="A1062" s="433" t="s">
        <v>1939</v>
      </c>
      <c r="B1062" s="300" t="s">
        <v>1940</v>
      </c>
      <c r="C1062" s="301">
        <v>0</v>
      </c>
      <c r="D1062" s="301">
        <v>0</v>
      </c>
      <c r="E1062" s="332" t="str">
        <f t="shared" si="55"/>
        <v/>
      </c>
      <c r="F1062" s="275" t="str">
        <f t="shared" si="53"/>
        <v>否</v>
      </c>
      <c r="G1062" s="173" t="str">
        <f t="shared" si="54"/>
        <v>项</v>
      </c>
    </row>
    <row r="1063" ht="36" customHeight="1" spans="1:7">
      <c r="A1063" s="432" t="s">
        <v>1941</v>
      </c>
      <c r="B1063" s="295" t="s">
        <v>1942</v>
      </c>
      <c r="C1063" s="297">
        <f>SUM(C1064:C1079)</f>
        <v>288</v>
      </c>
      <c r="D1063" s="297">
        <f>SUM(D1064:D1079)</f>
        <v>6</v>
      </c>
      <c r="E1063" s="332">
        <f t="shared" si="55"/>
        <v>-97.92</v>
      </c>
      <c r="F1063" s="275" t="str">
        <f t="shared" si="53"/>
        <v>是</v>
      </c>
      <c r="G1063" s="173" t="str">
        <f t="shared" si="54"/>
        <v>款</v>
      </c>
    </row>
    <row r="1064" ht="36" customHeight="1" spans="1:7">
      <c r="A1064" s="433" t="s">
        <v>1943</v>
      </c>
      <c r="B1064" s="300" t="s">
        <v>139</v>
      </c>
      <c r="C1064" s="301"/>
      <c r="D1064" s="301"/>
      <c r="E1064" s="332" t="str">
        <f t="shared" si="55"/>
        <v/>
      </c>
      <c r="F1064" s="275" t="str">
        <f t="shared" si="53"/>
        <v>否</v>
      </c>
      <c r="G1064" s="173" t="str">
        <f t="shared" si="54"/>
        <v>项</v>
      </c>
    </row>
    <row r="1065" ht="36" customHeight="1" spans="1:7">
      <c r="A1065" s="433" t="s">
        <v>1944</v>
      </c>
      <c r="B1065" s="300" t="s">
        <v>141</v>
      </c>
      <c r="C1065" s="301">
        <v>0</v>
      </c>
      <c r="D1065" s="301">
        <v>0</v>
      </c>
      <c r="E1065" s="332" t="str">
        <f t="shared" si="55"/>
        <v/>
      </c>
      <c r="F1065" s="275" t="str">
        <f t="shared" si="53"/>
        <v>否</v>
      </c>
      <c r="G1065" s="173" t="str">
        <f t="shared" si="54"/>
        <v>项</v>
      </c>
    </row>
    <row r="1066" ht="36" customHeight="1" spans="1:7">
      <c r="A1066" s="433" t="s">
        <v>1945</v>
      </c>
      <c r="B1066" s="300" t="s">
        <v>143</v>
      </c>
      <c r="C1066" s="301"/>
      <c r="D1066" s="301"/>
      <c r="E1066" s="332" t="str">
        <f t="shared" si="55"/>
        <v/>
      </c>
      <c r="F1066" s="275" t="str">
        <f t="shared" si="53"/>
        <v>否</v>
      </c>
      <c r="G1066" s="173" t="str">
        <f t="shared" si="54"/>
        <v>项</v>
      </c>
    </row>
    <row r="1067" ht="36" customHeight="1" spans="1:7">
      <c r="A1067" s="433" t="s">
        <v>1946</v>
      </c>
      <c r="B1067" s="300" t="s">
        <v>1947</v>
      </c>
      <c r="C1067" s="301">
        <v>0</v>
      </c>
      <c r="D1067" s="301">
        <v>0</v>
      </c>
      <c r="E1067" s="332" t="str">
        <f t="shared" si="55"/>
        <v/>
      </c>
      <c r="F1067" s="275" t="str">
        <f t="shared" si="53"/>
        <v>否</v>
      </c>
      <c r="G1067" s="173" t="str">
        <f t="shared" si="54"/>
        <v>项</v>
      </c>
    </row>
    <row r="1068" ht="36" customHeight="1" spans="1:7">
      <c r="A1068" s="433" t="s">
        <v>1948</v>
      </c>
      <c r="B1068" s="300" t="s">
        <v>1949</v>
      </c>
      <c r="C1068" s="301">
        <v>0</v>
      </c>
      <c r="D1068" s="301">
        <v>0</v>
      </c>
      <c r="E1068" s="332" t="str">
        <f t="shared" si="55"/>
        <v/>
      </c>
      <c r="F1068" s="275" t="str">
        <f t="shared" si="53"/>
        <v>否</v>
      </c>
      <c r="G1068" s="173" t="str">
        <f t="shared" si="54"/>
        <v>项</v>
      </c>
    </row>
    <row r="1069" ht="36" customHeight="1" spans="1:7">
      <c r="A1069" s="433" t="s">
        <v>1950</v>
      </c>
      <c r="B1069" s="300" t="s">
        <v>1951</v>
      </c>
      <c r="C1069" s="301"/>
      <c r="D1069" s="301"/>
      <c r="E1069" s="332" t="str">
        <f t="shared" si="55"/>
        <v/>
      </c>
      <c r="F1069" s="275" t="str">
        <f t="shared" si="53"/>
        <v>否</v>
      </c>
      <c r="G1069" s="173" t="str">
        <f t="shared" si="54"/>
        <v>项</v>
      </c>
    </row>
    <row r="1070" ht="36" customHeight="1" spans="1:7">
      <c r="A1070" s="433" t="s">
        <v>1952</v>
      </c>
      <c r="B1070" s="300" t="s">
        <v>1953</v>
      </c>
      <c r="C1070" s="301"/>
      <c r="D1070" s="301"/>
      <c r="E1070" s="332" t="str">
        <f t="shared" si="55"/>
        <v/>
      </c>
      <c r="F1070" s="275" t="str">
        <f t="shared" si="53"/>
        <v>否</v>
      </c>
      <c r="G1070" s="173" t="str">
        <f t="shared" si="54"/>
        <v>项</v>
      </c>
    </row>
    <row r="1071" ht="36" customHeight="1" spans="1:7">
      <c r="A1071" s="433" t="s">
        <v>1954</v>
      </c>
      <c r="B1071" s="300" t="s">
        <v>1955</v>
      </c>
      <c r="C1071" s="301">
        <v>0</v>
      </c>
      <c r="D1071" s="301">
        <v>0</v>
      </c>
      <c r="E1071" s="332" t="str">
        <f t="shared" si="55"/>
        <v/>
      </c>
      <c r="F1071" s="275" t="str">
        <f t="shared" si="53"/>
        <v>否</v>
      </c>
      <c r="G1071" s="173" t="str">
        <f t="shared" si="54"/>
        <v>项</v>
      </c>
    </row>
    <row r="1072" ht="36" customHeight="1" spans="1:7">
      <c r="A1072" s="433" t="s">
        <v>1956</v>
      </c>
      <c r="B1072" s="300" t="s">
        <v>1957</v>
      </c>
      <c r="C1072" s="301"/>
      <c r="D1072" s="301"/>
      <c r="E1072" s="332" t="str">
        <f t="shared" si="55"/>
        <v/>
      </c>
      <c r="F1072" s="275" t="str">
        <f t="shared" si="53"/>
        <v>否</v>
      </c>
      <c r="G1072" s="173" t="str">
        <f t="shared" si="54"/>
        <v>项</v>
      </c>
    </row>
    <row r="1073" ht="36" customHeight="1" spans="1:7">
      <c r="A1073" s="433" t="s">
        <v>1958</v>
      </c>
      <c r="B1073" s="300" t="s">
        <v>1959</v>
      </c>
      <c r="C1073" s="301"/>
      <c r="D1073" s="301"/>
      <c r="E1073" s="332" t="str">
        <f t="shared" si="55"/>
        <v/>
      </c>
      <c r="F1073" s="275" t="str">
        <f t="shared" si="53"/>
        <v>否</v>
      </c>
      <c r="G1073" s="173" t="str">
        <f t="shared" si="54"/>
        <v>项</v>
      </c>
    </row>
    <row r="1074" ht="36" customHeight="1" spans="1:7">
      <c r="A1074" s="433" t="s">
        <v>1960</v>
      </c>
      <c r="B1074" s="300" t="s">
        <v>1831</v>
      </c>
      <c r="C1074" s="301">
        <v>0</v>
      </c>
      <c r="D1074" s="301">
        <v>0</v>
      </c>
      <c r="E1074" s="332" t="str">
        <f t="shared" si="55"/>
        <v/>
      </c>
      <c r="F1074" s="275" t="str">
        <f t="shared" si="53"/>
        <v>否</v>
      </c>
      <c r="G1074" s="173" t="str">
        <f t="shared" si="54"/>
        <v>项</v>
      </c>
    </row>
    <row r="1075" ht="36" customHeight="1" spans="1:7">
      <c r="A1075" s="433" t="s">
        <v>1961</v>
      </c>
      <c r="B1075" s="300" t="s">
        <v>1962</v>
      </c>
      <c r="C1075" s="301">
        <v>0</v>
      </c>
      <c r="D1075" s="301">
        <v>0</v>
      </c>
      <c r="E1075" s="332" t="str">
        <f t="shared" si="55"/>
        <v/>
      </c>
      <c r="F1075" s="275" t="str">
        <f t="shared" si="53"/>
        <v>否</v>
      </c>
      <c r="G1075" s="173" t="str">
        <f t="shared" si="54"/>
        <v>项</v>
      </c>
    </row>
    <row r="1076" ht="36" customHeight="1" spans="1:7">
      <c r="A1076" s="436">
        <v>2150516</v>
      </c>
      <c r="B1076" s="447" t="s">
        <v>1963</v>
      </c>
      <c r="C1076" s="301">
        <v>0</v>
      </c>
      <c r="D1076" s="301">
        <v>0</v>
      </c>
      <c r="E1076" s="332" t="str">
        <f t="shared" si="55"/>
        <v/>
      </c>
      <c r="F1076" s="275" t="str">
        <f t="shared" si="53"/>
        <v>否</v>
      </c>
      <c r="G1076" s="173" t="str">
        <f t="shared" si="54"/>
        <v>项</v>
      </c>
    </row>
    <row r="1077" ht="36" customHeight="1" spans="1:7">
      <c r="A1077" s="436">
        <v>2150517</v>
      </c>
      <c r="B1077" s="447" t="s">
        <v>1964</v>
      </c>
      <c r="C1077" s="301">
        <v>288</v>
      </c>
      <c r="D1077" s="301">
        <v>6</v>
      </c>
      <c r="E1077" s="332">
        <f t="shared" si="55"/>
        <v>-97.92</v>
      </c>
      <c r="F1077" s="275" t="str">
        <f t="shared" si="53"/>
        <v>是</v>
      </c>
      <c r="G1077" s="173" t="str">
        <f t="shared" si="54"/>
        <v>项</v>
      </c>
    </row>
    <row r="1078" ht="36" customHeight="1" spans="1:7">
      <c r="A1078" s="436">
        <v>2150550</v>
      </c>
      <c r="B1078" s="447" t="s">
        <v>157</v>
      </c>
      <c r="C1078" s="301">
        <v>0</v>
      </c>
      <c r="D1078" s="301">
        <v>0</v>
      </c>
      <c r="E1078" s="332" t="str">
        <f t="shared" si="55"/>
        <v/>
      </c>
      <c r="F1078" s="275" t="str">
        <f t="shared" si="53"/>
        <v>否</v>
      </c>
      <c r="G1078" s="173" t="str">
        <f t="shared" si="54"/>
        <v>项</v>
      </c>
    </row>
    <row r="1079" ht="36" customHeight="1" spans="1:7">
      <c r="A1079" s="433" t="s">
        <v>1965</v>
      </c>
      <c r="B1079" s="300" t="s">
        <v>1966</v>
      </c>
      <c r="C1079" s="301"/>
      <c r="D1079" s="301"/>
      <c r="E1079" s="332" t="str">
        <f t="shared" si="55"/>
        <v/>
      </c>
      <c r="F1079" s="275" t="str">
        <f t="shared" si="53"/>
        <v>否</v>
      </c>
      <c r="G1079" s="173" t="str">
        <f t="shared" si="54"/>
        <v>项</v>
      </c>
    </row>
    <row r="1080" ht="36" customHeight="1" spans="1:7">
      <c r="A1080" s="432" t="s">
        <v>1967</v>
      </c>
      <c r="B1080" s="295" t="s">
        <v>1968</v>
      </c>
      <c r="C1080" s="297"/>
      <c r="D1080" s="297"/>
      <c r="E1080" s="332" t="str">
        <f t="shared" si="55"/>
        <v/>
      </c>
      <c r="F1080" s="275" t="str">
        <f t="shared" si="53"/>
        <v>否</v>
      </c>
      <c r="G1080" s="173" t="str">
        <f t="shared" si="54"/>
        <v>款</v>
      </c>
    </row>
    <row r="1081" ht="36" customHeight="1" spans="1:7">
      <c r="A1081" s="433" t="s">
        <v>1969</v>
      </c>
      <c r="B1081" s="300" t="s">
        <v>139</v>
      </c>
      <c r="C1081" s="301"/>
      <c r="D1081" s="301"/>
      <c r="E1081" s="332" t="str">
        <f t="shared" si="55"/>
        <v/>
      </c>
      <c r="F1081" s="275" t="str">
        <f t="shared" si="53"/>
        <v>否</v>
      </c>
      <c r="G1081" s="173" t="str">
        <f t="shared" si="54"/>
        <v>项</v>
      </c>
    </row>
    <row r="1082" ht="36" customHeight="1" spans="1:7">
      <c r="A1082" s="433" t="s">
        <v>1970</v>
      </c>
      <c r="B1082" s="300" t="s">
        <v>141</v>
      </c>
      <c r="C1082" s="301">
        <v>0</v>
      </c>
      <c r="D1082" s="301">
        <v>0</v>
      </c>
      <c r="E1082" s="332" t="str">
        <f t="shared" si="55"/>
        <v/>
      </c>
      <c r="F1082" s="275" t="str">
        <f t="shared" si="53"/>
        <v>否</v>
      </c>
      <c r="G1082" s="173" t="str">
        <f t="shared" si="54"/>
        <v>项</v>
      </c>
    </row>
    <row r="1083" ht="36" customHeight="1" spans="1:7">
      <c r="A1083" s="433" t="s">
        <v>1971</v>
      </c>
      <c r="B1083" s="300" t="s">
        <v>143</v>
      </c>
      <c r="C1083" s="301">
        <v>0</v>
      </c>
      <c r="D1083" s="301">
        <v>0</v>
      </c>
      <c r="E1083" s="332" t="str">
        <f t="shared" si="55"/>
        <v/>
      </c>
      <c r="F1083" s="275" t="str">
        <f t="shared" si="53"/>
        <v>否</v>
      </c>
      <c r="G1083" s="173" t="str">
        <f t="shared" si="54"/>
        <v>项</v>
      </c>
    </row>
    <row r="1084" ht="36" customHeight="1" spans="1:7">
      <c r="A1084" s="433" t="s">
        <v>1972</v>
      </c>
      <c r="B1084" s="300" t="s">
        <v>1973</v>
      </c>
      <c r="C1084" s="301">
        <v>0</v>
      </c>
      <c r="D1084" s="301">
        <v>0</v>
      </c>
      <c r="E1084" s="332" t="str">
        <f t="shared" si="55"/>
        <v/>
      </c>
      <c r="F1084" s="275" t="str">
        <f t="shared" si="53"/>
        <v>否</v>
      </c>
      <c r="G1084" s="173" t="str">
        <f t="shared" si="54"/>
        <v>项</v>
      </c>
    </row>
    <row r="1085" ht="36" customHeight="1" spans="1:7">
      <c r="A1085" s="433" t="s">
        <v>1974</v>
      </c>
      <c r="B1085" s="300" t="s">
        <v>1975</v>
      </c>
      <c r="C1085" s="301">
        <v>0</v>
      </c>
      <c r="D1085" s="301">
        <v>0</v>
      </c>
      <c r="E1085" s="332" t="str">
        <f t="shared" si="55"/>
        <v/>
      </c>
      <c r="F1085" s="275" t="str">
        <f t="shared" si="53"/>
        <v>否</v>
      </c>
      <c r="G1085" s="173" t="str">
        <f t="shared" si="54"/>
        <v>项</v>
      </c>
    </row>
    <row r="1086" ht="36" customHeight="1" spans="1:7">
      <c r="A1086" s="433" t="s">
        <v>1976</v>
      </c>
      <c r="B1086" s="300" t="s">
        <v>1977</v>
      </c>
      <c r="C1086" s="301"/>
      <c r="D1086" s="301"/>
      <c r="E1086" s="332" t="str">
        <f t="shared" si="55"/>
        <v/>
      </c>
      <c r="F1086" s="275" t="str">
        <f t="shared" si="53"/>
        <v>否</v>
      </c>
      <c r="G1086" s="173" t="str">
        <f t="shared" si="54"/>
        <v>项</v>
      </c>
    </row>
    <row r="1087" ht="36" customHeight="1" spans="1:7">
      <c r="A1087" s="432" t="s">
        <v>1978</v>
      </c>
      <c r="B1087" s="295" t="s">
        <v>1979</v>
      </c>
      <c r="C1087" s="297">
        <f>SUM(C1088:C1094)</f>
        <v>409</v>
      </c>
      <c r="D1087" s="297"/>
      <c r="E1087" s="332">
        <f t="shared" si="55"/>
        <v>-100</v>
      </c>
      <c r="F1087" s="275" t="str">
        <f t="shared" si="53"/>
        <v>是</v>
      </c>
      <c r="G1087" s="173" t="str">
        <f t="shared" si="54"/>
        <v>款</v>
      </c>
    </row>
    <row r="1088" ht="36" customHeight="1" spans="1:7">
      <c r="A1088" s="433" t="s">
        <v>1980</v>
      </c>
      <c r="B1088" s="300" t="s">
        <v>139</v>
      </c>
      <c r="C1088" s="301">
        <v>0</v>
      </c>
      <c r="D1088" s="301">
        <v>0</v>
      </c>
      <c r="E1088" s="332" t="str">
        <f t="shared" si="55"/>
        <v/>
      </c>
      <c r="F1088" s="275" t="str">
        <f t="shared" si="53"/>
        <v>否</v>
      </c>
      <c r="G1088" s="173" t="str">
        <f t="shared" si="54"/>
        <v>项</v>
      </c>
    </row>
    <row r="1089" ht="36" customHeight="1" spans="1:7">
      <c r="A1089" s="433" t="s">
        <v>1981</v>
      </c>
      <c r="B1089" s="300" t="s">
        <v>141</v>
      </c>
      <c r="C1089" s="301">
        <v>0</v>
      </c>
      <c r="D1089" s="301">
        <v>0</v>
      </c>
      <c r="E1089" s="332" t="str">
        <f t="shared" si="55"/>
        <v/>
      </c>
      <c r="F1089" s="275" t="str">
        <f t="shared" si="53"/>
        <v>否</v>
      </c>
      <c r="G1089" s="173" t="str">
        <f t="shared" si="54"/>
        <v>项</v>
      </c>
    </row>
    <row r="1090" ht="36" customHeight="1" spans="1:7">
      <c r="A1090" s="433" t="s">
        <v>1982</v>
      </c>
      <c r="B1090" s="300" t="s">
        <v>143</v>
      </c>
      <c r="C1090" s="301">
        <v>0</v>
      </c>
      <c r="D1090" s="301">
        <v>0</v>
      </c>
      <c r="E1090" s="332" t="str">
        <f t="shared" si="55"/>
        <v/>
      </c>
      <c r="F1090" s="275" t="str">
        <f t="shared" si="53"/>
        <v>否</v>
      </c>
      <c r="G1090" s="173" t="str">
        <f t="shared" si="54"/>
        <v>项</v>
      </c>
    </row>
    <row r="1091" ht="36" customHeight="1" spans="1:7">
      <c r="A1091" s="433" t="s">
        <v>1983</v>
      </c>
      <c r="B1091" s="300" t="s">
        <v>1984</v>
      </c>
      <c r="C1091" s="301">
        <v>0</v>
      </c>
      <c r="D1091" s="301">
        <v>0</v>
      </c>
      <c r="E1091" s="332" t="str">
        <f t="shared" si="55"/>
        <v/>
      </c>
      <c r="F1091" s="275" t="str">
        <f t="shared" si="53"/>
        <v>否</v>
      </c>
      <c r="G1091" s="173" t="str">
        <f t="shared" si="54"/>
        <v>项</v>
      </c>
    </row>
    <row r="1092" ht="36" customHeight="1" spans="1:7">
      <c r="A1092" s="433" t="s">
        <v>1985</v>
      </c>
      <c r="B1092" s="300" t="s">
        <v>1986</v>
      </c>
      <c r="C1092" s="301">
        <v>329</v>
      </c>
      <c r="D1092" s="301"/>
      <c r="E1092" s="332">
        <f t="shared" si="55"/>
        <v>-100</v>
      </c>
      <c r="F1092" s="275" t="str">
        <f t="shared" si="53"/>
        <v>是</v>
      </c>
      <c r="G1092" s="173" t="str">
        <f t="shared" si="54"/>
        <v>项</v>
      </c>
    </row>
    <row r="1093" ht="36" customHeight="1" spans="1:7">
      <c r="A1093" s="436">
        <v>2150806</v>
      </c>
      <c r="B1093" s="444" t="s">
        <v>1987</v>
      </c>
      <c r="C1093" s="301">
        <v>0</v>
      </c>
      <c r="D1093" s="301">
        <v>0</v>
      </c>
      <c r="E1093" s="332" t="str">
        <f t="shared" si="55"/>
        <v/>
      </c>
      <c r="F1093" s="275" t="str">
        <f t="shared" si="53"/>
        <v>否</v>
      </c>
      <c r="G1093" s="173" t="str">
        <f t="shared" si="54"/>
        <v>项</v>
      </c>
    </row>
    <row r="1094" ht="36" customHeight="1" spans="1:7">
      <c r="A1094" s="433" t="s">
        <v>1988</v>
      </c>
      <c r="B1094" s="300" t="s">
        <v>1989</v>
      </c>
      <c r="C1094" s="301">
        <v>80</v>
      </c>
      <c r="D1094" s="301"/>
      <c r="E1094" s="332">
        <f t="shared" si="55"/>
        <v>-100</v>
      </c>
      <c r="F1094" s="275" t="str">
        <f t="shared" si="53"/>
        <v>是</v>
      </c>
      <c r="G1094" s="173" t="str">
        <f t="shared" si="54"/>
        <v>项</v>
      </c>
    </row>
    <row r="1095" ht="36" customHeight="1" spans="1:7">
      <c r="A1095" s="432" t="s">
        <v>1990</v>
      </c>
      <c r="B1095" s="295" t="s">
        <v>1991</v>
      </c>
      <c r="C1095" s="297"/>
      <c r="D1095" s="297"/>
      <c r="E1095" s="332" t="str">
        <f t="shared" si="55"/>
        <v/>
      </c>
      <c r="F1095" s="275" t="str">
        <f t="shared" si="53"/>
        <v>否</v>
      </c>
      <c r="G1095" s="173" t="str">
        <f t="shared" si="54"/>
        <v>款</v>
      </c>
    </row>
    <row r="1096" ht="36" customHeight="1" spans="1:7">
      <c r="A1096" s="433" t="s">
        <v>1992</v>
      </c>
      <c r="B1096" s="300" t="s">
        <v>1993</v>
      </c>
      <c r="C1096" s="301">
        <v>0</v>
      </c>
      <c r="D1096" s="301">
        <v>0</v>
      </c>
      <c r="E1096" s="332" t="str">
        <f t="shared" si="55"/>
        <v/>
      </c>
      <c r="F1096" s="275" t="str">
        <f t="shared" si="53"/>
        <v>否</v>
      </c>
      <c r="G1096" s="173" t="str">
        <f t="shared" si="54"/>
        <v>项</v>
      </c>
    </row>
    <row r="1097" ht="36" customHeight="1" spans="1:7">
      <c r="A1097" s="433" t="s">
        <v>1994</v>
      </c>
      <c r="B1097" s="300" t="s">
        <v>1995</v>
      </c>
      <c r="C1097" s="301">
        <v>0</v>
      </c>
      <c r="D1097" s="301">
        <v>0</v>
      </c>
      <c r="E1097" s="332" t="str">
        <f t="shared" si="55"/>
        <v/>
      </c>
      <c r="F1097" s="275" t="str">
        <f t="shared" si="53"/>
        <v>否</v>
      </c>
      <c r="G1097" s="173" t="str">
        <f t="shared" si="54"/>
        <v>项</v>
      </c>
    </row>
    <row r="1098" ht="36" customHeight="1" spans="1:7">
      <c r="A1098" s="433" t="s">
        <v>1996</v>
      </c>
      <c r="B1098" s="300" t="s">
        <v>1997</v>
      </c>
      <c r="C1098" s="301">
        <v>0</v>
      </c>
      <c r="D1098" s="301">
        <v>0</v>
      </c>
      <c r="E1098" s="332" t="str">
        <f t="shared" si="55"/>
        <v/>
      </c>
      <c r="F1098" s="275" t="str">
        <f t="shared" ref="F1098:F1161" si="56">IF(LEN(A1098)=3,"是",IF(B1098&lt;&gt;"",IF(SUM(C1098:D1098)&lt;&gt;0,"是","否"),"是"))</f>
        <v>否</v>
      </c>
      <c r="G1098" s="173" t="str">
        <f t="shared" ref="G1098:G1161" si="57">IF(LEN(A1098)=3,"类",IF(LEN(A1098)=5,"款","项"))</f>
        <v>项</v>
      </c>
    </row>
    <row r="1099" ht="36" customHeight="1" spans="1:7">
      <c r="A1099" s="433" t="s">
        <v>1998</v>
      </c>
      <c r="B1099" s="300" t="s">
        <v>1999</v>
      </c>
      <c r="C1099" s="301">
        <v>0</v>
      </c>
      <c r="D1099" s="301">
        <v>0</v>
      </c>
      <c r="E1099" s="332" t="str">
        <f t="shared" ref="E1099:E1162" si="58">IFERROR((D1099/C1099-1)*100,"")</f>
        <v/>
      </c>
      <c r="F1099" s="275" t="str">
        <f t="shared" si="56"/>
        <v>否</v>
      </c>
      <c r="G1099" s="173" t="str">
        <f t="shared" si="57"/>
        <v>项</v>
      </c>
    </row>
    <row r="1100" ht="36" customHeight="1" spans="1:7">
      <c r="A1100" s="433" t="s">
        <v>2000</v>
      </c>
      <c r="B1100" s="300" t="s">
        <v>2001</v>
      </c>
      <c r="C1100" s="301"/>
      <c r="D1100" s="301"/>
      <c r="E1100" s="332" t="str">
        <f t="shared" si="58"/>
        <v/>
      </c>
      <c r="F1100" s="275" t="str">
        <f t="shared" si="56"/>
        <v>否</v>
      </c>
      <c r="G1100" s="173" t="str">
        <f t="shared" si="57"/>
        <v>项</v>
      </c>
    </row>
    <row r="1101" ht="36" customHeight="1" spans="1:7">
      <c r="A1101" s="432" t="s">
        <v>2002</v>
      </c>
      <c r="B1101" s="438" t="s">
        <v>524</v>
      </c>
      <c r="C1101" s="448"/>
      <c r="D1101" s="448"/>
      <c r="E1101" s="332" t="str">
        <f t="shared" si="58"/>
        <v/>
      </c>
      <c r="F1101" s="275" t="str">
        <f t="shared" si="56"/>
        <v>否</v>
      </c>
      <c r="G1101" s="173" t="str">
        <f t="shared" si="57"/>
        <v>项</v>
      </c>
    </row>
    <row r="1102" ht="36" customHeight="1" spans="1:7">
      <c r="A1102" s="432" t="s">
        <v>96</v>
      </c>
      <c r="B1102" s="295" t="s">
        <v>97</v>
      </c>
      <c r="C1102" s="297">
        <f>C1103+C1113</f>
        <v>251</v>
      </c>
      <c r="D1102" s="297">
        <f>D1103+D1113</f>
        <v>143</v>
      </c>
      <c r="E1102" s="332">
        <f t="shared" si="58"/>
        <v>-43.03</v>
      </c>
      <c r="F1102" s="275" t="str">
        <f t="shared" si="56"/>
        <v>是</v>
      </c>
      <c r="G1102" s="173" t="str">
        <f t="shared" si="57"/>
        <v>类</v>
      </c>
    </row>
    <row r="1103" ht="36" customHeight="1" spans="1:7">
      <c r="A1103" s="432" t="s">
        <v>2003</v>
      </c>
      <c r="B1103" s="295" t="s">
        <v>2004</v>
      </c>
      <c r="C1103" s="297">
        <f>SUM(C1104:C1112)</f>
        <v>140</v>
      </c>
      <c r="D1103" s="297">
        <f>SUM(D1104:D1112)</f>
        <v>143</v>
      </c>
      <c r="E1103" s="332">
        <f t="shared" si="58"/>
        <v>2.14</v>
      </c>
      <c r="F1103" s="275" t="str">
        <f t="shared" si="56"/>
        <v>是</v>
      </c>
      <c r="G1103" s="173" t="str">
        <f t="shared" si="57"/>
        <v>款</v>
      </c>
    </row>
    <row r="1104" ht="36" customHeight="1" spans="1:7">
      <c r="A1104" s="433" t="s">
        <v>2005</v>
      </c>
      <c r="B1104" s="300" t="s">
        <v>139</v>
      </c>
      <c r="C1104" s="301">
        <v>121</v>
      </c>
      <c r="D1104" s="301">
        <v>141</v>
      </c>
      <c r="E1104" s="332">
        <f t="shared" si="58"/>
        <v>16.53</v>
      </c>
      <c r="F1104" s="275" t="str">
        <f t="shared" si="56"/>
        <v>是</v>
      </c>
      <c r="G1104" s="173" t="str">
        <f t="shared" si="57"/>
        <v>项</v>
      </c>
    </row>
    <row r="1105" ht="36" customHeight="1" spans="1:7">
      <c r="A1105" s="433" t="s">
        <v>2006</v>
      </c>
      <c r="B1105" s="300" t="s">
        <v>141</v>
      </c>
      <c r="C1105" s="301">
        <v>4</v>
      </c>
      <c r="D1105" s="301">
        <v>2</v>
      </c>
      <c r="E1105" s="332">
        <f t="shared" si="58"/>
        <v>-50</v>
      </c>
      <c r="F1105" s="275" t="str">
        <f t="shared" si="56"/>
        <v>是</v>
      </c>
      <c r="G1105" s="173" t="str">
        <f t="shared" si="57"/>
        <v>项</v>
      </c>
    </row>
    <row r="1106" ht="36" customHeight="1" spans="1:7">
      <c r="A1106" s="433" t="s">
        <v>2007</v>
      </c>
      <c r="B1106" s="300" t="s">
        <v>143</v>
      </c>
      <c r="C1106" s="301">
        <v>0</v>
      </c>
      <c r="D1106" s="301">
        <v>0</v>
      </c>
      <c r="E1106" s="332" t="str">
        <f t="shared" si="58"/>
        <v/>
      </c>
      <c r="F1106" s="275" t="str">
        <f t="shared" si="56"/>
        <v>否</v>
      </c>
      <c r="G1106" s="173" t="str">
        <f t="shared" si="57"/>
        <v>项</v>
      </c>
    </row>
    <row r="1107" ht="36" customHeight="1" spans="1:7">
      <c r="A1107" s="433" t="s">
        <v>2008</v>
      </c>
      <c r="B1107" s="300" t="s">
        <v>2009</v>
      </c>
      <c r="C1107" s="301">
        <v>0</v>
      </c>
      <c r="D1107" s="301">
        <v>0</v>
      </c>
      <c r="E1107" s="332" t="str">
        <f t="shared" si="58"/>
        <v/>
      </c>
      <c r="F1107" s="275" t="str">
        <f t="shared" si="56"/>
        <v>否</v>
      </c>
      <c r="G1107" s="173" t="str">
        <f t="shared" si="57"/>
        <v>项</v>
      </c>
    </row>
    <row r="1108" ht="36" customHeight="1" spans="1:7">
      <c r="A1108" s="433" t="s">
        <v>2010</v>
      </c>
      <c r="B1108" s="300" t="s">
        <v>2011</v>
      </c>
      <c r="C1108" s="301">
        <v>0</v>
      </c>
      <c r="D1108" s="301">
        <v>0</v>
      </c>
      <c r="E1108" s="332" t="str">
        <f t="shared" si="58"/>
        <v/>
      </c>
      <c r="F1108" s="275" t="str">
        <f t="shared" si="56"/>
        <v>否</v>
      </c>
      <c r="G1108" s="173" t="str">
        <f t="shared" si="57"/>
        <v>项</v>
      </c>
    </row>
    <row r="1109" ht="36" customHeight="1" spans="1:7">
      <c r="A1109" s="433" t="s">
        <v>2012</v>
      </c>
      <c r="B1109" s="300" t="s">
        <v>2013</v>
      </c>
      <c r="C1109" s="301">
        <v>0</v>
      </c>
      <c r="D1109" s="301">
        <v>0</v>
      </c>
      <c r="E1109" s="332" t="str">
        <f t="shared" si="58"/>
        <v/>
      </c>
      <c r="F1109" s="275" t="str">
        <f t="shared" si="56"/>
        <v>否</v>
      </c>
      <c r="G1109" s="173" t="str">
        <f t="shared" si="57"/>
        <v>项</v>
      </c>
    </row>
    <row r="1110" ht="36" customHeight="1" spans="1:7">
      <c r="A1110" s="433" t="s">
        <v>2014</v>
      </c>
      <c r="B1110" s="300" t="s">
        <v>2015</v>
      </c>
      <c r="C1110" s="301">
        <v>0</v>
      </c>
      <c r="D1110" s="301">
        <v>0</v>
      </c>
      <c r="E1110" s="332" t="str">
        <f t="shared" si="58"/>
        <v/>
      </c>
      <c r="F1110" s="275" t="str">
        <f t="shared" si="56"/>
        <v>否</v>
      </c>
      <c r="G1110" s="173" t="str">
        <f t="shared" si="57"/>
        <v>项</v>
      </c>
    </row>
    <row r="1111" ht="36" customHeight="1" spans="1:7">
      <c r="A1111" s="433" t="s">
        <v>2016</v>
      </c>
      <c r="B1111" s="300" t="s">
        <v>157</v>
      </c>
      <c r="C1111" s="301">
        <v>0</v>
      </c>
      <c r="D1111" s="301">
        <v>0</v>
      </c>
      <c r="E1111" s="332" t="str">
        <f t="shared" si="58"/>
        <v/>
      </c>
      <c r="F1111" s="275" t="str">
        <f t="shared" si="56"/>
        <v>否</v>
      </c>
      <c r="G1111" s="173" t="str">
        <f t="shared" si="57"/>
        <v>项</v>
      </c>
    </row>
    <row r="1112" ht="36" customHeight="1" spans="1:7">
      <c r="A1112" s="433" t="s">
        <v>2017</v>
      </c>
      <c r="B1112" s="300" t="s">
        <v>2018</v>
      </c>
      <c r="C1112" s="301">
        <v>15</v>
      </c>
      <c r="D1112" s="301"/>
      <c r="E1112" s="332">
        <f t="shared" si="58"/>
        <v>-100</v>
      </c>
      <c r="F1112" s="275" t="str">
        <f t="shared" si="56"/>
        <v>是</v>
      </c>
      <c r="G1112" s="173" t="str">
        <f t="shared" si="57"/>
        <v>项</v>
      </c>
    </row>
    <row r="1113" ht="36" customHeight="1" spans="1:7">
      <c r="A1113" s="432" t="s">
        <v>2019</v>
      </c>
      <c r="B1113" s="295" t="s">
        <v>2020</v>
      </c>
      <c r="C1113" s="297">
        <f>SUM(C1114:C1118)</f>
        <v>111</v>
      </c>
      <c r="D1113" s="297"/>
      <c r="E1113" s="332">
        <f t="shared" si="58"/>
        <v>-100</v>
      </c>
      <c r="F1113" s="275" t="str">
        <f t="shared" si="56"/>
        <v>是</v>
      </c>
      <c r="G1113" s="173" t="str">
        <f t="shared" si="57"/>
        <v>款</v>
      </c>
    </row>
    <row r="1114" ht="36" customHeight="1" spans="1:7">
      <c r="A1114" s="433" t="s">
        <v>2021</v>
      </c>
      <c r="B1114" s="300" t="s">
        <v>139</v>
      </c>
      <c r="C1114" s="301">
        <v>0</v>
      </c>
      <c r="D1114" s="301">
        <v>0</v>
      </c>
      <c r="E1114" s="332" t="str">
        <f t="shared" si="58"/>
        <v/>
      </c>
      <c r="F1114" s="275" t="str">
        <f t="shared" si="56"/>
        <v>否</v>
      </c>
      <c r="G1114" s="173" t="str">
        <f t="shared" si="57"/>
        <v>项</v>
      </c>
    </row>
    <row r="1115" ht="36" customHeight="1" spans="1:7">
      <c r="A1115" s="433" t="s">
        <v>2022</v>
      </c>
      <c r="B1115" s="300" t="s">
        <v>141</v>
      </c>
      <c r="C1115" s="301">
        <v>0</v>
      </c>
      <c r="D1115" s="301">
        <v>0</v>
      </c>
      <c r="E1115" s="332" t="str">
        <f t="shared" si="58"/>
        <v/>
      </c>
      <c r="F1115" s="275" t="str">
        <f t="shared" si="56"/>
        <v>否</v>
      </c>
      <c r="G1115" s="173" t="str">
        <f t="shared" si="57"/>
        <v>项</v>
      </c>
    </row>
    <row r="1116" ht="36" customHeight="1" spans="1:7">
      <c r="A1116" s="433" t="s">
        <v>2023</v>
      </c>
      <c r="B1116" s="300" t="s">
        <v>143</v>
      </c>
      <c r="C1116" s="301">
        <v>0</v>
      </c>
      <c r="D1116" s="301">
        <v>0</v>
      </c>
      <c r="E1116" s="332" t="str">
        <f t="shared" si="58"/>
        <v/>
      </c>
      <c r="F1116" s="275" t="str">
        <f t="shared" si="56"/>
        <v>否</v>
      </c>
      <c r="G1116" s="173" t="str">
        <f t="shared" si="57"/>
        <v>项</v>
      </c>
    </row>
    <row r="1117" ht="36" customHeight="1" spans="1:7">
      <c r="A1117" s="433" t="s">
        <v>2024</v>
      </c>
      <c r="B1117" s="300" t="s">
        <v>2025</v>
      </c>
      <c r="C1117" s="301">
        <v>0</v>
      </c>
      <c r="D1117" s="301">
        <v>0</v>
      </c>
      <c r="E1117" s="332" t="str">
        <f t="shared" si="58"/>
        <v/>
      </c>
      <c r="F1117" s="275" t="str">
        <f t="shared" si="56"/>
        <v>否</v>
      </c>
      <c r="G1117" s="173" t="str">
        <f t="shared" si="57"/>
        <v>项</v>
      </c>
    </row>
    <row r="1118" ht="36" customHeight="1" spans="1:7">
      <c r="A1118" s="433" t="s">
        <v>2026</v>
      </c>
      <c r="B1118" s="300" t="s">
        <v>2027</v>
      </c>
      <c r="C1118" s="301">
        <v>111</v>
      </c>
      <c r="D1118" s="301"/>
      <c r="E1118" s="332">
        <f t="shared" si="58"/>
        <v>-100</v>
      </c>
      <c r="F1118" s="275" t="str">
        <f t="shared" si="56"/>
        <v>是</v>
      </c>
      <c r="G1118" s="173" t="str">
        <f t="shared" si="57"/>
        <v>项</v>
      </c>
    </row>
    <row r="1119" ht="36" customHeight="1" spans="1:7">
      <c r="A1119" s="432" t="s">
        <v>2028</v>
      </c>
      <c r="B1119" s="295" t="s">
        <v>2029</v>
      </c>
      <c r="C1119" s="297"/>
      <c r="D1119" s="297"/>
      <c r="E1119" s="332" t="str">
        <f t="shared" si="58"/>
        <v/>
      </c>
      <c r="F1119" s="275" t="str">
        <f t="shared" si="56"/>
        <v>否</v>
      </c>
      <c r="G1119" s="173" t="str">
        <f t="shared" si="57"/>
        <v>款</v>
      </c>
    </row>
    <row r="1120" ht="36" customHeight="1" spans="1:7">
      <c r="A1120" s="433" t="s">
        <v>2030</v>
      </c>
      <c r="B1120" s="300" t="s">
        <v>2031</v>
      </c>
      <c r="C1120" s="301">
        <v>0</v>
      </c>
      <c r="D1120" s="301">
        <v>0</v>
      </c>
      <c r="E1120" s="332" t="str">
        <f t="shared" si="58"/>
        <v/>
      </c>
      <c r="F1120" s="275" t="str">
        <f t="shared" si="56"/>
        <v>否</v>
      </c>
      <c r="G1120" s="173" t="str">
        <f t="shared" si="57"/>
        <v>项</v>
      </c>
    </row>
    <row r="1121" ht="36" customHeight="1" spans="1:7">
      <c r="A1121" s="433" t="s">
        <v>2032</v>
      </c>
      <c r="B1121" s="300" t="s">
        <v>2033</v>
      </c>
      <c r="C1121" s="301"/>
      <c r="D1121" s="301"/>
      <c r="E1121" s="332" t="str">
        <f t="shared" si="58"/>
        <v/>
      </c>
      <c r="F1121" s="275" t="str">
        <f t="shared" si="56"/>
        <v>否</v>
      </c>
      <c r="G1121" s="173" t="str">
        <f t="shared" si="57"/>
        <v>项</v>
      </c>
    </row>
    <row r="1122" ht="36" customHeight="1" spans="1:7">
      <c r="A1122" s="437" t="s">
        <v>2034</v>
      </c>
      <c r="B1122" s="438" t="s">
        <v>524</v>
      </c>
      <c r="C1122" s="439"/>
      <c r="D1122" s="439"/>
      <c r="E1122" s="332" t="str">
        <f t="shared" si="58"/>
        <v/>
      </c>
      <c r="F1122" s="275" t="str">
        <f t="shared" si="56"/>
        <v>否</v>
      </c>
      <c r="G1122" s="173" t="str">
        <f t="shared" si="57"/>
        <v>项</v>
      </c>
    </row>
    <row r="1123" ht="36" customHeight="1" spans="1:7">
      <c r="A1123" s="432" t="s">
        <v>98</v>
      </c>
      <c r="B1123" s="295" t="s">
        <v>99</v>
      </c>
      <c r="C1123" s="297">
        <f>C1124+C1131+C1141</f>
        <v>3</v>
      </c>
      <c r="D1123" s="297"/>
      <c r="E1123" s="332">
        <f t="shared" si="58"/>
        <v>-100</v>
      </c>
      <c r="F1123" s="275" t="str">
        <f t="shared" si="56"/>
        <v>是</v>
      </c>
      <c r="G1123" s="173" t="str">
        <f t="shared" si="57"/>
        <v>类</v>
      </c>
    </row>
    <row r="1124" ht="36" customHeight="1" spans="1:7">
      <c r="A1124" s="432" t="s">
        <v>2035</v>
      </c>
      <c r="B1124" s="295" t="s">
        <v>2036</v>
      </c>
      <c r="C1124" s="297">
        <f>SUM(C1125:C1130)</f>
        <v>0</v>
      </c>
      <c r="D1124" s="297">
        <f>SUM(D1125:D1130)</f>
        <v>0</v>
      </c>
      <c r="E1124" s="332" t="str">
        <f t="shared" si="58"/>
        <v/>
      </c>
      <c r="F1124" s="275" t="str">
        <f t="shared" si="56"/>
        <v>否</v>
      </c>
      <c r="G1124" s="173" t="str">
        <f t="shared" si="57"/>
        <v>款</v>
      </c>
    </row>
    <row r="1125" ht="36" customHeight="1" spans="1:7">
      <c r="A1125" s="433" t="s">
        <v>2037</v>
      </c>
      <c r="B1125" s="300" t="s">
        <v>139</v>
      </c>
      <c r="C1125" s="301">
        <v>0</v>
      </c>
      <c r="D1125" s="301">
        <v>0</v>
      </c>
      <c r="E1125" s="332" t="str">
        <f t="shared" si="58"/>
        <v/>
      </c>
      <c r="F1125" s="275" t="str">
        <f t="shared" si="56"/>
        <v>否</v>
      </c>
      <c r="G1125" s="173" t="str">
        <f t="shared" si="57"/>
        <v>项</v>
      </c>
    </row>
    <row r="1126" ht="36" customHeight="1" spans="1:7">
      <c r="A1126" s="433" t="s">
        <v>2038</v>
      </c>
      <c r="B1126" s="300" t="s">
        <v>141</v>
      </c>
      <c r="C1126" s="301">
        <v>0</v>
      </c>
      <c r="D1126" s="301">
        <v>0</v>
      </c>
      <c r="E1126" s="332" t="str">
        <f t="shared" si="58"/>
        <v/>
      </c>
      <c r="F1126" s="275" t="str">
        <f t="shared" si="56"/>
        <v>否</v>
      </c>
      <c r="G1126" s="173" t="str">
        <f t="shared" si="57"/>
        <v>项</v>
      </c>
    </row>
    <row r="1127" ht="36" customHeight="1" spans="1:7">
      <c r="A1127" s="433" t="s">
        <v>2039</v>
      </c>
      <c r="B1127" s="300" t="s">
        <v>143</v>
      </c>
      <c r="C1127" s="301">
        <v>0</v>
      </c>
      <c r="D1127" s="301">
        <v>0</v>
      </c>
      <c r="E1127" s="332" t="str">
        <f t="shared" si="58"/>
        <v/>
      </c>
      <c r="F1127" s="275" t="str">
        <f t="shared" si="56"/>
        <v>否</v>
      </c>
      <c r="G1127" s="173" t="str">
        <f t="shared" si="57"/>
        <v>项</v>
      </c>
    </row>
    <row r="1128" ht="36" customHeight="1" spans="1:7">
      <c r="A1128" s="433" t="s">
        <v>2040</v>
      </c>
      <c r="B1128" s="300" t="s">
        <v>2041</v>
      </c>
      <c r="C1128" s="301">
        <v>0</v>
      </c>
      <c r="D1128" s="301">
        <v>0</v>
      </c>
      <c r="E1128" s="332" t="str">
        <f t="shared" si="58"/>
        <v/>
      </c>
      <c r="F1128" s="275" t="str">
        <f t="shared" si="56"/>
        <v>否</v>
      </c>
      <c r="G1128" s="173" t="str">
        <f t="shared" si="57"/>
        <v>项</v>
      </c>
    </row>
    <row r="1129" ht="36" customHeight="1" spans="1:7">
      <c r="A1129" s="433" t="s">
        <v>2042</v>
      </c>
      <c r="B1129" s="300" t="s">
        <v>157</v>
      </c>
      <c r="C1129" s="301">
        <v>0</v>
      </c>
      <c r="D1129" s="301">
        <v>0</v>
      </c>
      <c r="E1129" s="332" t="str">
        <f t="shared" si="58"/>
        <v/>
      </c>
      <c r="F1129" s="275" t="str">
        <f t="shared" si="56"/>
        <v>否</v>
      </c>
      <c r="G1129" s="173" t="str">
        <f t="shared" si="57"/>
        <v>项</v>
      </c>
    </row>
    <row r="1130" ht="36" customHeight="1" spans="1:7">
      <c r="A1130" s="433" t="s">
        <v>2043</v>
      </c>
      <c r="B1130" s="300" t="s">
        <v>2044</v>
      </c>
      <c r="C1130" s="301">
        <v>0</v>
      </c>
      <c r="D1130" s="301">
        <v>0</v>
      </c>
      <c r="E1130" s="332" t="str">
        <f t="shared" si="58"/>
        <v/>
      </c>
      <c r="F1130" s="275" t="str">
        <f t="shared" si="56"/>
        <v>否</v>
      </c>
      <c r="G1130" s="173" t="str">
        <f t="shared" si="57"/>
        <v>项</v>
      </c>
    </row>
    <row r="1131" ht="36" customHeight="1" spans="1:7">
      <c r="A1131" s="440">
        <v>21702</v>
      </c>
      <c r="B1131" s="449" t="s">
        <v>2045</v>
      </c>
      <c r="C1131" s="297"/>
      <c r="D1131" s="297"/>
      <c r="E1131" s="332" t="str">
        <f t="shared" si="58"/>
        <v/>
      </c>
      <c r="F1131" s="275" t="str">
        <f t="shared" si="56"/>
        <v>否</v>
      </c>
      <c r="G1131" s="173" t="str">
        <f t="shared" si="57"/>
        <v>款</v>
      </c>
    </row>
    <row r="1132" ht="36" customHeight="1" spans="1:7">
      <c r="A1132" s="450">
        <v>2170201</v>
      </c>
      <c r="B1132" s="451" t="s">
        <v>2046</v>
      </c>
      <c r="C1132" s="301">
        <v>0</v>
      </c>
      <c r="D1132" s="301">
        <v>0</v>
      </c>
      <c r="E1132" s="332" t="str">
        <f t="shared" si="58"/>
        <v/>
      </c>
      <c r="F1132" s="275" t="str">
        <f t="shared" si="56"/>
        <v>否</v>
      </c>
      <c r="G1132" s="173" t="str">
        <f t="shared" si="57"/>
        <v>项</v>
      </c>
    </row>
    <row r="1133" ht="36" customHeight="1" spans="1:7">
      <c r="A1133" s="450">
        <v>2170202</v>
      </c>
      <c r="B1133" s="451" t="s">
        <v>2047</v>
      </c>
      <c r="C1133" s="301">
        <v>0</v>
      </c>
      <c r="D1133" s="301">
        <v>0</v>
      </c>
      <c r="E1133" s="332" t="str">
        <f t="shared" si="58"/>
        <v/>
      </c>
      <c r="F1133" s="275" t="str">
        <f t="shared" si="56"/>
        <v>否</v>
      </c>
      <c r="G1133" s="173" t="str">
        <f t="shared" si="57"/>
        <v>项</v>
      </c>
    </row>
    <row r="1134" ht="36" customHeight="1" spans="1:7">
      <c r="A1134" s="450">
        <v>2170203</v>
      </c>
      <c r="B1134" s="451" t="s">
        <v>2048</v>
      </c>
      <c r="C1134" s="301">
        <v>0</v>
      </c>
      <c r="D1134" s="301">
        <v>0</v>
      </c>
      <c r="E1134" s="332" t="str">
        <f t="shared" si="58"/>
        <v/>
      </c>
      <c r="F1134" s="275" t="str">
        <f t="shared" si="56"/>
        <v>否</v>
      </c>
      <c r="G1134" s="173" t="str">
        <f t="shared" si="57"/>
        <v>项</v>
      </c>
    </row>
    <row r="1135" ht="36" customHeight="1" spans="1:7">
      <c r="A1135" s="450">
        <v>2170204</v>
      </c>
      <c r="B1135" s="451" t="s">
        <v>2049</v>
      </c>
      <c r="C1135" s="301">
        <v>0</v>
      </c>
      <c r="D1135" s="301">
        <v>0</v>
      </c>
      <c r="E1135" s="332" t="str">
        <f t="shared" si="58"/>
        <v/>
      </c>
      <c r="F1135" s="275" t="str">
        <f t="shared" si="56"/>
        <v>否</v>
      </c>
      <c r="G1135" s="173" t="str">
        <f t="shared" si="57"/>
        <v>项</v>
      </c>
    </row>
    <row r="1136" ht="36" customHeight="1" spans="1:7">
      <c r="A1136" s="450">
        <v>2170205</v>
      </c>
      <c r="B1136" s="451" t="s">
        <v>2050</v>
      </c>
      <c r="C1136" s="301">
        <v>0</v>
      </c>
      <c r="D1136" s="301">
        <v>0</v>
      </c>
      <c r="E1136" s="332" t="str">
        <f t="shared" si="58"/>
        <v/>
      </c>
      <c r="F1136" s="275" t="str">
        <f t="shared" si="56"/>
        <v>否</v>
      </c>
      <c r="G1136" s="173" t="str">
        <f t="shared" si="57"/>
        <v>项</v>
      </c>
    </row>
    <row r="1137" ht="36" customHeight="1" spans="1:7">
      <c r="A1137" s="450">
        <v>2170206</v>
      </c>
      <c r="B1137" s="451" t="s">
        <v>2051</v>
      </c>
      <c r="C1137" s="301">
        <v>0</v>
      </c>
      <c r="D1137" s="301">
        <v>0</v>
      </c>
      <c r="E1137" s="332" t="str">
        <f t="shared" si="58"/>
        <v/>
      </c>
      <c r="F1137" s="275" t="str">
        <f t="shared" si="56"/>
        <v>否</v>
      </c>
      <c r="G1137" s="173" t="str">
        <f t="shared" si="57"/>
        <v>项</v>
      </c>
    </row>
    <row r="1138" ht="36" customHeight="1" spans="1:7">
      <c r="A1138" s="450">
        <v>2170207</v>
      </c>
      <c r="B1138" s="451" t="s">
        <v>2052</v>
      </c>
      <c r="C1138" s="301">
        <v>0</v>
      </c>
      <c r="D1138" s="301">
        <v>0</v>
      </c>
      <c r="E1138" s="332" t="str">
        <f t="shared" si="58"/>
        <v/>
      </c>
      <c r="F1138" s="275" t="str">
        <f t="shared" si="56"/>
        <v>否</v>
      </c>
      <c r="G1138" s="173" t="str">
        <f t="shared" si="57"/>
        <v>项</v>
      </c>
    </row>
    <row r="1139" ht="36" customHeight="1" spans="1:7">
      <c r="A1139" s="450">
        <v>2170208</v>
      </c>
      <c r="B1139" s="451" t="s">
        <v>2053</v>
      </c>
      <c r="C1139" s="301">
        <v>0</v>
      </c>
      <c r="D1139" s="301">
        <v>0</v>
      </c>
      <c r="E1139" s="332" t="str">
        <f t="shared" si="58"/>
        <v/>
      </c>
      <c r="F1139" s="275" t="str">
        <f t="shared" si="56"/>
        <v>否</v>
      </c>
      <c r="G1139" s="173" t="str">
        <f t="shared" si="57"/>
        <v>项</v>
      </c>
    </row>
    <row r="1140" ht="36" customHeight="1" spans="1:7">
      <c r="A1140" s="450">
        <v>2170299</v>
      </c>
      <c r="B1140" s="451" t="s">
        <v>2054</v>
      </c>
      <c r="C1140" s="301"/>
      <c r="D1140" s="301"/>
      <c r="E1140" s="332" t="str">
        <f t="shared" si="58"/>
        <v/>
      </c>
      <c r="F1140" s="275" t="str">
        <f t="shared" si="56"/>
        <v>否</v>
      </c>
      <c r="G1140" s="173" t="str">
        <f t="shared" si="57"/>
        <v>项</v>
      </c>
    </row>
    <row r="1141" ht="36" customHeight="1" spans="1:7">
      <c r="A1141" s="432" t="s">
        <v>2055</v>
      </c>
      <c r="B1141" s="295" t="s">
        <v>2056</v>
      </c>
      <c r="C1141" s="297">
        <f>SUM(C1142:C1146)</f>
        <v>3</v>
      </c>
      <c r="D1141" s="297"/>
      <c r="E1141" s="332">
        <f t="shared" si="58"/>
        <v>-100</v>
      </c>
      <c r="F1141" s="275" t="str">
        <f t="shared" si="56"/>
        <v>是</v>
      </c>
      <c r="G1141" s="173" t="str">
        <f t="shared" si="57"/>
        <v>款</v>
      </c>
    </row>
    <row r="1142" ht="36" customHeight="1" spans="1:7">
      <c r="A1142" s="433" t="s">
        <v>2057</v>
      </c>
      <c r="B1142" s="300" t="s">
        <v>2058</v>
      </c>
      <c r="C1142" s="301">
        <v>0</v>
      </c>
      <c r="D1142" s="301">
        <v>0</v>
      </c>
      <c r="E1142" s="332" t="str">
        <f t="shared" si="58"/>
        <v/>
      </c>
      <c r="F1142" s="275" t="str">
        <f t="shared" si="56"/>
        <v>否</v>
      </c>
      <c r="G1142" s="173" t="str">
        <f t="shared" si="57"/>
        <v>项</v>
      </c>
    </row>
    <row r="1143" ht="36" customHeight="1" spans="1:7">
      <c r="A1143" s="433" t="s">
        <v>2059</v>
      </c>
      <c r="B1143" s="300" t="s">
        <v>2060</v>
      </c>
      <c r="C1143" s="301">
        <v>3</v>
      </c>
      <c r="D1143" s="301">
        <v>0</v>
      </c>
      <c r="E1143" s="332">
        <f t="shared" si="58"/>
        <v>-100</v>
      </c>
      <c r="F1143" s="275" t="str">
        <f t="shared" si="56"/>
        <v>是</v>
      </c>
      <c r="G1143" s="173" t="str">
        <f t="shared" si="57"/>
        <v>项</v>
      </c>
    </row>
    <row r="1144" ht="36" customHeight="1" spans="1:7">
      <c r="A1144" s="433" t="s">
        <v>2061</v>
      </c>
      <c r="B1144" s="300" t="s">
        <v>2062</v>
      </c>
      <c r="C1144" s="301"/>
      <c r="D1144" s="301"/>
      <c r="E1144" s="332" t="str">
        <f t="shared" si="58"/>
        <v/>
      </c>
      <c r="F1144" s="275" t="str">
        <f t="shared" si="56"/>
        <v>否</v>
      </c>
      <c r="G1144" s="173" t="str">
        <f t="shared" si="57"/>
        <v>项</v>
      </c>
    </row>
    <row r="1145" ht="36" customHeight="1" spans="1:7">
      <c r="A1145" s="433" t="s">
        <v>2063</v>
      </c>
      <c r="B1145" s="300" t="s">
        <v>2064</v>
      </c>
      <c r="C1145" s="301">
        <v>0</v>
      </c>
      <c r="D1145" s="301">
        <v>0</v>
      </c>
      <c r="E1145" s="332" t="str">
        <f t="shared" si="58"/>
        <v/>
      </c>
      <c r="F1145" s="275" t="str">
        <f t="shared" si="56"/>
        <v>否</v>
      </c>
      <c r="G1145" s="173" t="str">
        <f t="shared" si="57"/>
        <v>项</v>
      </c>
    </row>
    <row r="1146" ht="36" customHeight="1" spans="1:7">
      <c r="A1146" s="433" t="s">
        <v>2065</v>
      </c>
      <c r="B1146" s="300" t="s">
        <v>2066</v>
      </c>
      <c r="C1146" s="301"/>
      <c r="D1146" s="301"/>
      <c r="E1146" s="332" t="str">
        <f t="shared" si="58"/>
        <v/>
      </c>
      <c r="F1146" s="275" t="str">
        <f t="shared" si="56"/>
        <v>否</v>
      </c>
      <c r="G1146" s="173" t="str">
        <f t="shared" si="57"/>
        <v>项</v>
      </c>
    </row>
    <row r="1147" ht="36" customHeight="1" spans="1:7">
      <c r="A1147" s="432" t="s">
        <v>2067</v>
      </c>
      <c r="B1147" s="295" t="s">
        <v>2068</v>
      </c>
      <c r="C1147" s="297"/>
      <c r="D1147" s="297"/>
      <c r="E1147" s="332" t="str">
        <f t="shared" si="58"/>
        <v/>
      </c>
      <c r="F1147" s="275" t="str">
        <f t="shared" si="56"/>
        <v>否</v>
      </c>
      <c r="G1147" s="173" t="str">
        <f t="shared" si="57"/>
        <v>款</v>
      </c>
    </row>
    <row r="1148" ht="36" customHeight="1" spans="1:7">
      <c r="A1148" s="333">
        <v>2179902</v>
      </c>
      <c r="B1148" s="300" t="s">
        <v>2069</v>
      </c>
      <c r="C1148" s="301">
        <v>0</v>
      </c>
      <c r="D1148" s="301">
        <v>0</v>
      </c>
      <c r="E1148" s="332" t="str">
        <f t="shared" si="58"/>
        <v/>
      </c>
      <c r="F1148" s="275" t="str">
        <f t="shared" si="56"/>
        <v>否</v>
      </c>
      <c r="G1148" s="173" t="str">
        <f t="shared" si="57"/>
        <v>项</v>
      </c>
    </row>
    <row r="1149" ht="36" customHeight="1" spans="1:7">
      <c r="A1149" s="333">
        <v>2179999</v>
      </c>
      <c r="B1149" s="300" t="s">
        <v>2066</v>
      </c>
      <c r="C1149" s="301"/>
      <c r="D1149" s="301"/>
      <c r="E1149" s="332" t="str">
        <f t="shared" si="58"/>
        <v/>
      </c>
      <c r="F1149" s="275" t="str">
        <f t="shared" si="56"/>
        <v>否</v>
      </c>
      <c r="G1149" s="173" t="str">
        <f t="shared" si="57"/>
        <v>项</v>
      </c>
    </row>
    <row r="1150" ht="36" customHeight="1" spans="1:7">
      <c r="A1150" s="440" t="s">
        <v>2070</v>
      </c>
      <c r="B1150" s="438" t="s">
        <v>524</v>
      </c>
      <c r="C1150" s="297"/>
      <c r="D1150" s="297"/>
      <c r="E1150" s="332" t="str">
        <f t="shared" si="58"/>
        <v/>
      </c>
      <c r="F1150" s="275" t="str">
        <f t="shared" si="56"/>
        <v>否</v>
      </c>
      <c r="G1150" s="173" t="str">
        <f t="shared" si="57"/>
        <v>项</v>
      </c>
    </row>
    <row r="1151" ht="36" customHeight="1" spans="1:7">
      <c r="A1151" s="432" t="s">
        <v>100</v>
      </c>
      <c r="B1151" s="295" t="s">
        <v>101</v>
      </c>
      <c r="C1151" s="297"/>
      <c r="D1151" s="297"/>
      <c r="E1151" s="332" t="str">
        <f t="shared" si="58"/>
        <v/>
      </c>
      <c r="F1151" s="275" t="str">
        <f t="shared" si="56"/>
        <v>是</v>
      </c>
      <c r="G1151" s="173" t="str">
        <f t="shared" si="57"/>
        <v>类</v>
      </c>
    </row>
    <row r="1152" ht="36" customHeight="1" spans="1:7">
      <c r="A1152" s="432" t="s">
        <v>2071</v>
      </c>
      <c r="B1152" s="295" t="s">
        <v>2072</v>
      </c>
      <c r="C1152" s="297">
        <v>0</v>
      </c>
      <c r="D1152" s="297">
        <v>0</v>
      </c>
      <c r="E1152" s="332" t="str">
        <f t="shared" si="58"/>
        <v/>
      </c>
      <c r="F1152" s="275" t="str">
        <f t="shared" si="56"/>
        <v>否</v>
      </c>
      <c r="G1152" s="173" t="str">
        <f t="shared" si="57"/>
        <v>款</v>
      </c>
    </row>
    <row r="1153" ht="36" customHeight="1" spans="1:7">
      <c r="A1153" s="432" t="s">
        <v>2073</v>
      </c>
      <c r="B1153" s="295" t="s">
        <v>2074</v>
      </c>
      <c r="C1153" s="297">
        <v>0</v>
      </c>
      <c r="D1153" s="297">
        <v>0</v>
      </c>
      <c r="E1153" s="332" t="str">
        <f t="shared" si="58"/>
        <v/>
      </c>
      <c r="F1153" s="275" t="str">
        <f t="shared" si="56"/>
        <v>否</v>
      </c>
      <c r="G1153" s="173" t="str">
        <f t="shared" si="57"/>
        <v>款</v>
      </c>
    </row>
    <row r="1154" ht="36" customHeight="1" spans="1:7">
      <c r="A1154" s="432" t="s">
        <v>2075</v>
      </c>
      <c r="B1154" s="295" t="s">
        <v>2076</v>
      </c>
      <c r="C1154" s="297">
        <v>0</v>
      </c>
      <c r="D1154" s="297">
        <v>0</v>
      </c>
      <c r="E1154" s="332" t="str">
        <f t="shared" si="58"/>
        <v/>
      </c>
      <c r="F1154" s="275" t="str">
        <f t="shared" si="56"/>
        <v>否</v>
      </c>
      <c r="G1154" s="173" t="str">
        <f t="shared" si="57"/>
        <v>款</v>
      </c>
    </row>
    <row r="1155" ht="36" customHeight="1" spans="1:7">
      <c r="A1155" s="432" t="s">
        <v>2077</v>
      </c>
      <c r="B1155" s="295" t="s">
        <v>2078</v>
      </c>
      <c r="C1155" s="297">
        <v>0</v>
      </c>
      <c r="D1155" s="297">
        <v>0</v>
      </c>
      <c r="E1155" s="332" t="str">
        <f t="shared" si="58"/>
        <v/>
      </c>
      <c r="F1155" s="275" t="str">
        <f t="shared" si="56"/>
        <v>否</v>
      </c>
      <c r="G1155" s="173" t="str">
        <f t="shared" si="57"/>
        <v>款</v>
      </c>
    </row>
    <row r="1156" ht="36" customHeight="1" spans="1:7">
      <c r="A1156" s="432" t="s">
        <v>2079</v>
      </c>
      <c r="B1156" s="295" t="s">
        <v>2080</v>
      </c>
      <c r="C1156" s="297">
        <v>0</v>
      </c>
      <c r="D1156" s="297">
        <v>0</v>
      </c>
      <c r="E1156" s="332" t="str">
        <f t="shared" si="58"/>
        <v/>
      </c>
      <c r="F1156" s="275" t="str">
        <f t="shared" si="56"/>
        <v>否</v>
      </c>
      <c r="G1156" s="173" t="str">
        <f t="shared" si="57"/>
        <v>款</v>
      </c>
    </row>
    <row r="1157" ht="36" customHeight="1" spans="1:7">
      <c r="A1157" s="432" t="s">
        <v>2081</v>
      </c>
      <c r="B1157" s="295" t="s">
        <v>2082</v>
      </c>
      <c r="C1157" s="297">
        <v>0</v>
      </c>
      <c r="D1157" s="297">
        <v>0</v>
      </c>
      <c r="E1157" s="332" t="str">
        <f t="shared" si="58"/>
        <v/>
      </c>
      <c r="F1157" s="275" t="str">
        <f t="shared" si="56"/>
        <v>否</v>
      </c>
      <c r="G1157" s="173" t="str">
        <f t="shared" si="57"/>
        <v>款</v>
      </c>
    </row>
    <row r="1158" ht="36" customHeight="1" spans="1:7">
      <c r="A1158" s="432" t="s">
        <v>2083</v>
      </c>
      <c r="B1158" s="295" t="s">
        <v>2084</v>
      </c>
      <c r="C1158" s="297">
        <v>0</v>
      </c>
      <c r="D1158" s="297">
        <v>0</v>
      </c>
      <c r="E1158" s="332" t="str">
        <f t="shared" si="58"/>
        <v/>
      </c>
      <c r="F1158" s="275" t="str">
        <f t="shared" si="56"/>
        <v>否</v>
      </c>
      <c r="G1158" s="173" t="str">
        <f t="shared" si="57"/>
        <v>款</v>
      </c>
    </row>
    <row r="1159" ht="36" customHeight="1" spans="1:7">
      <c r="A1159" s="432" t="s">
        <v>2085</v>
      </c>
      <c r="B1159" s="295" t="s">
        <v>2086</v>
      </c>
      <c r="C1159" s="297">
        <v>0</v>
      </c>
      <c r="D1159" s="297">
        <v>0</v>
      </c>
      <c r="E1159" s="332" t="str">
        <f t="shared" si="58"/>
        <v/>
      </c>
      <c r="F1159" s="275" t="str">
        <f t="shared" si="56"/>
        <v>否</v>
      </c>
      <c r="G1159" s="173" t="str">
        <f t="shared" si="57"/>
        <v>款</v>
      </c>
    </row>
    <row r="1160" ht="36" customHeight="1" spans="1:7">
      <c r="A1160" s="432" t="s">
        <v>2087</v>
      </c>
      <c r="B1160" s="295" t="s">
        <v>2088</v>
      </c>
      <c r="C1160" s="297">
        <v>0</v>
      </c>
      <c r="D1160" s="297">
        <v>0</v>
      </c>
      <c r="E1160" s="332" t="str">
        <f t="shared" si="58"/>
        <v/>
      </c>
      <c r="F1160" s="275" t="str">
        <f t="shared" si="56"/>
        <v>否</v>
      </c>
      <c r="G1160" s="173" t="str">
        <f t="shared" si="57"/>
        <v>款</v>
      </c>
    </row>
    <row r="1161" ht="36" customHeight="1" spans="1:7">
      <c r="A1161" s="432" t="s">
        <v>102</v>
      </c>
      <c r="B1161" s="295" t="s">
        <v>103</v>
      </c>
      <c r="C1161" s="297">
        <f>C1162+C1189</f>
        <v>1708</v>
      </c>
      <c r="D1161" s="297">
        <f>D1162+D1189</f>
        <v>1617</v>
      </c>
      <c r="E1161" s="332">
        <f t="shared" si="58"/>
        <v>-5.33</v>
      </c>
      <c r="F1161" s="275" t="str">
        <f t="shared" si="56"/>
        <v>是</v>
      </c>
      <c r="G1161" s="173" t="str">
        <f t="shared" si="57"/>
        <v>类</v>
      </c>
    </row>
    <row r="1162" ht="36" customHeight="1" spans="1:7">
      <c r="A1162" s="432" t="s">
        <v>2089</v>
      </c>
      <c r="B1162" s="295" t="s">
        <v>2090</v>
      </c>
      <c r="C1162" s="297">
        <f>SUM(C1163:C1188)</f>
        <v>1550</v>
      </c>
      <c r="D1162" s="297">
        <f>SUM(D1163:D1188)</f>
        <v>1420</v>
      </c>
      <c r="E1162" s="332">
        <f t="shared" si="58"/>
        <v>-8.39</v>
      </c>
      <c r="F1162" s="275" t="str">
        <f t="shared" ref="F1162:F1225" si="59">IF(LEN(A1162)=3,"是",IF(B1162&lt;&gt;"",IF(SUM(C1162:D1162)&lt;&gt;0,"是","否"),"是"))</f>
        <v>是</v>
      </c>
      <c r="G1162" s="173" t="str">
        <f t="shared" ref="G1162:G1225" si="60">IF(LEN(A1162)=3,"类",IF(LEN(A1162)=5,"款","项"))</f>
        <v>款</v>
      </c>
    </row>
    <row r="1163" ht="36" customHeight="1" spans="1:7">
      <c r="A1163" s="433" t="s">
        <v>2091</v>
      </c>
      <c r="B1163" s="300" t="s">
        <v>139</v>
      </c>
      <c r="C1163" s="301">
        <v>948</v>
      </c>
      <c r="D1163" s="301">
        <v>767</v>
      </c>
      <c r="E1163" s="332">
        <f t="shared" ref="E1163:E1226" si="61">IFERROR((D1163/C1163-1)*100,"")</f>
        <v>-19.09</v>
      </c>
      <c r="F1163" s="275" t="str">
        <f t="shared" si="59"/>
        <v>是</v>
      </c>
      <c r="G1163" s="173" t="str">
        <f t="shared" si="60"/>
        <v>项</v>
      </c>
    </row>
    <row r="1164" ht="36" customHeight="1" spans="1:7">
      <c r="A1164" s="433" t="s">
        <v>2092</v>
      </c>
      <c r="B1164" s="300" t="s">
        <v>141</v>
      </c>
      <c r="C1164" s="301">
        <v>32</v>
      </c>
      <c r="D1164" s="301">
        <v>4</v>
      </c>
      <c r="E1164" s="332">
        <f t="shared" si="61"/>
        <v>-87.5</v>
      </c>
      <c r="F1164" s="275" t="str">
        <f t="shared" si="59"/>
        <v>是</v>
      </c>
      <c r="G1164" s="173" t="str">
        <f t="shared" si="60"/>
        <v>项</v>
      </c>
    </row>
    <row r="1165" ht="36" customHeight="1" spans="1:7">
      <c r="A1165" s="433" t="s">
        <v>2093</v>
      </c>
      <c r="B1165" s="300" t="s">
        <v>143</v>
      </c>
      <c r="C1165" s="301">
        <v>0</v>
      </c>
      <c r="D1165" s="301"/>
      <c r="E1165" s="332" t="str">
        <f t="shared" si="61"/>
        <v/>
      </c>
      <c r="F1165" s="275" t="str">
        <f t="shared" si="59"/>
        <v>否</v>
      </c>
      <c r="G1165" s="173" t="str">
        <f t="shared" si="60"/>
        <v>项</v>
      </c>
    </row>
    <row r="1166" ht="36" customHeight="1" spans="1:7">
      <c r="A1166" s="433" t="s">
        <v>2094</v>
      </c>
      <c r="B1166" s="300" t="s">
        <v>2095</v>
      </c>
      <c r="C1166" s="301">
        <v>0</v>
      </c>
      <c r="D1166" s="301">
        <v>5</v>
      </c>
      <c r="E1166" s="332" t="str">
        <f t="shared" si="61"/>
        <v/>
      </c>
      <c r="F1166" s="275" t="str">
        <f t="shared" si="59"/>
        <v>是</v>
      </c>
      <c r="G1166" s="173" t="str">
        <f t="shared" si="60"/>
        <v>项</v>
      </c>
    </row>
    <row r="1167" ht="36" customHeight="1" spans="1:7">
      <c r="A1167" s="433" t="s">
        <v>2096</v>
      </c>
      <c r="B1167" s="300" t="s">
        <v>2097</v>
      </c>
      <c r="C1167" s="301">
        <v>78</v>
      </c>
      <c r="D1167" s="301">
        <v>104</v>
      </c>
      <c r="E1167" s="332">
        <f t="shared" si="61"/>
        <v>33.33</v>
      </c>
      <c r="F1167" s="275" t="str">
        <f t="shared" si="59"/>
        <v>是</v>
      </c>
      <c r="G1167" s="173" t="str">
        <f t="shared" si="60"/>
        <v>项</v>
      </c>
    </row>
    <row r="1168" ht="36" customHeight="1" spans="1:7">
      <c r="A1168" s="433" t="s">
        <v>2098</v>
      </c>
      <c r="B1168" s="300" t="s">
        <v>2099</v>
      </c>
      <c r="C1168" s="301">
        <v>0</v>
      </c>
      <c r="D1168" s="301"/>
      <c r="E1168" s="332" t="str">
        <f t="shared" si="61"/>
        <v/>
      </c>
      <c r="F1168" s="275" t="str">
        <f t="shared" si="59"/>
        <v>否</v>
      </c>
      <c r="G1168" s="173" t="str">
        <f t="shared" si="60"/>
        <v>项</v>
      </c>
    </row>
    <row r="1169" ht="36" customHeight="1" spans="1:7">
      <c r="A1169" s="433" t="s">
        <v>2100</v>
      </c>
      <c r="B1169" s="300" t="s">
        <v>2101</v>
      </c>
      <c r="C1169" s="301">
        <v>55</v>
      </c>
      <c r="D1169" s="301">
        <v>5</v>
      </c>
      <c r="E1169" s="332">
        <f t="shared" si="61"/>
        <v>-90.91</v>
      </c>
      <c r="F1169" s="275" t="str">
        <f t="shared" si="59"/>
        <v>是</v>
      </c>
      <c r="G1169" s="173" t="str">
        <f t="shared" si="60"/>
        <v>项</v>
      </c>
    </row>
    <row r="1170" ht="36" customHeight="1" spans="1:7">
      <c r="A1170" s="433" t="s">
        <v>2102</v>
      </c>
      <c r="B1170" s="300" t="s">
        <v>2103</v>
      </c>
      <c r="C1170" s="301">
        <v>50</v>
      </c>
      <c r="D1170" s="301">
        <v>39</v>
      </c>
      <c r="E1170" s="332">
        <f t="shared" si="61"/>
        <v>-22</v>
      </c>
      <c r="F1170" s="275" t="str">
        <f t="shared" si="59"/>
        <v>是</v>
      </c>
      <c r="G1170" s="173" t="str">
        <f t="shared" si="60"/>
        <v>项</v>
      </c>
    </row>
    <row r="1171" ht="36" customHeight="1" spans="1:7">
      <c r="A1171" s="433" t="s">
        <v>2104</v>
      </c>
      <c r="B1171" s="300" t="s">
        <v>2105</v>
      </c>
      <c r="C1171" s="301">
        <v>0</v>
      </c>
      <c r="D1171" s="301">
        <v>0</v>
      </c>
      <c r="E1171" s="332" t="str">
        <f t="shared" si="61"/>
        <v/>
      </c>
      <c r="F1171" s="275" t="str">
        <f t="shared" si="59"/>
        <v>否</v>
      </c>
      <c r="G1171" s="173" t="str">
        <f t="shared" si="60"/>
        <v>项</v>
      </c>
    </row>
    <row r="1172" ht="36" customHeight="1" spans="1:7">
      <c r="A1172" s="433" t="s">
        <v>2106</v>
      </c>
      <c r="B1172" s="300" t="s">
        <v>2107</v>
      </c>
      <c r="C1172" s="301">
        <v>0</v>
      </c>
      <c r="D1172" s="301">
        <v>15</v>
      </c>
      <c r="E1172" s="332" t="str">
        <f t="shared" si="61"/>
        <v/>
      </c>
      <c r="F1172" s="275" t="str">
        <f t="shared" si="59"/>
        <v>是</v>
      </c>
      <c r="G1172" s="173" t="str">
        <f t="shared" si="60"/>
        <v>项</v>
      </c>
    </row>
    <row r="1173" ht="36" customHeight="1" spans="1:7">
      <c r="A1173" s="433" t="s">
        <v>2108</v>
      </c>
      <c r="B1173" s="300" t="s">
        <v>2109</v>
      </c>
      <c r="C1173" s="301">
        <v>0</v>
      </c>
      <c r="D1173" s="301"/>
      <c r="E1173" s="332" t="str">
        <f t="shared" si="61"/>
        <v/>
      </c>
      <c r="F1173" s="275" t="str">
        <f t="shared" si="59"/>
        <v>否</v>
      </c>
      <c r="G1173" s="173" t="str">
        <f t="shared" si="60"/>
        <v>项</v>
      </c>
    </row>
    <row r="1174" ht="36" customHeight="1" spans="1:7">
      <c r="A1174" s="433" t="s">
        <v>2110</v>
      </c>
      <c r="B1174" s="300" t="s">
        <v>2111</v>
      </c>
      <c r="C1174" s="301">
        <v>0</v>
      </c>
      <c r="D1174" s="301">
        <v>0</v>
      </c>
      <c r="E1174" s="332" t="str">
        <f t="shared" si="61"/>
        <v/>
      </c>
      <c r="F1174" s="275" t="str">
        <f t="shared" si="59"/>
        <v>否</v>
      </c>
      <c r="G1174" s="173" t="str">
        <f t="shared" si="60"/>
        <v>项</v>
      </c>
    </row>
    <row r="1175" ht="36" customHeight="1" spans="1:7">
      <c r="A1175" s="433" t="s">
        <v>2112</v>
      </c>
      <c r="B1175" s="300" t="s">
        <v>2113</v>
      </c>
      <c r="C1175" s="301">
        <v>0</v>
      </c>
      <c r="D1175" s="301">
        <v>0</v>
      </c>
      <c r="E1175" s="332" t="str">
        <f t="shared" si="61"/>
        <v/>
      </c>
      <c r="F1175" s="275" t="str">
        <f t="shared" si="59"/>
        <v>否</v>
      </c>
      <c r="G1175" s="173" t="str">
        <f t="shared" si="60"/>
        <v>项</v>
      </c>
    </row>
    <row r="1176" ht="36" customHeight="1" spans="1:7">
      <c r="A1176" s="433" t="s">
        <v>2114</v>
      </c>
      <c r="B1176" s="300" t="s">
        <v>2115</v>
      </c>
      <c r="C1176" s="301">
        <v>0</v>
      </c>
      <c r="D1176" s="301"/>
      <c r="E1176" s="332" t="str">
        <f t="shared" si="61"/>
        <v/>
      </c>
      <c r="F1176" s="275" t="str">
        <f t="shared" si="59"/>
        <v>否</v>
      </c>
      <c r="G1176" s="173" t="str">
        <f t="shared" si="60"/>
        <v>项</v>
      </c>
    </row>
    <row r="1177" ht="36" customHeight="1" spans="1:7">
      <c r="A1177" s="433" t="s">
        <v>2116</v>
      </c>
      <c r="B1177" s="300" t="s">
        <v>2117</v>
      </c>
      <c r="C1177" s="301">
        <v>0</v>
      </c>
      <c r="D1177" s="301"/>
      <c r="E1177" s="332" t="str">
        <f t="shared" si="61"/>
        <v/>
      </c>
      <c r="F1177" s="275" t="str">
        <f t="shared" si="59"/>
        <v>否</v>
      </c>
      <c r="G1177" s="173" t="str">
        <f t="shared" si="60"/>
        <v>项</v>
      </c>
    </row>
    <row r="1178" ht="36" customHeight="1" spans="1:7">
      <c r="A1178" s="433" t="s">
        <v>2118</v>
      </c>
      <c r="B1178" s="300" t="s">
        <v>2119</v>
      </c>
      <c r="C1178" s="301">
        <v>0</v>
      </c>
      <c r="D1178" s="301">
        <v>0</v>
      </c>
      <c r="E1178" s="332" t="str">
        <f t="shared" si="61"/>
        <v/>
      </c>
      <c r="F1178" s="275" t="str">
        <f t="shared" si="59"/>
        <v>否</v>
      </c>
      <c r="G1178" s="173" t="str">
        <f t="shared" si="60"/>
        <v>项</v>
      </c>
    </row>
    <row r="1179" ht="36" customHeight="1" spans="1:7">
      <c r="A1179" s="433" t="s">
        <v>2120</v>
      </c>
      <c r="B1179" s="300" t="s">
        <v>2121</v>
      </c>
      <c r="C1179" s="301">
        <v>0</v>
      </c>
      <c r="D1179" s="301">
        <v>0</v>
      </c>
      <c r="E1179" s="332" t="str">
        <f t="shared" si="61"/>
        <v/>
      </c>
      <c r="F1179" s="275" t="str">
        <f t="shared" si="59"/>
        <v>否</v>
      </c>
      <c r="G1179" s="173" t="str">
        <f t="shared" si="60"/>
        <v>项</v>
      </c>
    </row>
    <row r="1180" ht="36" customHeight="1" spans="1:7">
      <c r="A1180" s="433" t="s">
        <v>2122</v>
      </c>
      <c r="B1180" s="300" t="s">
        <v>2123</v>
      </c>
      <c r="C1180" s="301">
        <v>0</v>
      </c>
      <c r="D1180" s="301">
        <v>0</v>
      </c>
      <c r="E1180" s="332" t="str">
        <f t="shared" si="61"/>
        <v/>
      </c>
      <c r="F1180" s="275" t="str">
        <f t="shared" si="59"/>
        <v>否</v>
      </c>
      <c r="G1180" s="173" t="str">
        <f t="shared" si="60"/>
        <v>项</v>
      </c>
    </row>
    <row r="1181" ht="36" customHeight="1" spans="1:7">
      <c r="A1181" s="433" t="s">
        <v>2124</v>
      </c>
      <c r="B1181" s="300" t="s">
        <v>2125</v>
      </c>
      <c r="C1181" s="301">
        <v>0</v>
      </c>
      <c r="D1181" s="301">
        <v>0</v>
      </c>
      <c r="E1181" s="332" t="str">
        <f t="shared" si="61"/>
        <v/>
      </c>
      <c r="F1181" s="275" t="str">
        <f t="shared" si="59"/>
        <v>否</v>
      </c>
      <c r="G1181" s="173" t="str">
        <f t="shared" si="60"/>
        <v>项</v>
      </c>
    </row>
    <row r="1182" ht="36" customHeight="1" spans="1:7">
      <c r="A1182" s="433" t="s">
        <v>2126</v>
      </c>
      <c r="B1182" s="300" t="s">
        <v>2127</v>
      </c>
      <c r="C1182" s="301">
        <v>0</v>
      </c>
      <c r="D1182" s="301">
        <v>0</v>
      </c>
      <c r="E1182" s="332" t="str">
        <f t="shared" si="61"/>
        <v/>
      </c>
      <c r="F1182" s="275" t="str">
        <f t="shared" si="59"/>
        <v>否</v>
      </c>
      <c r="G1182" s="173" t="str">
        <f t="shared" si="60"/>
        <v>项</v>
      </c>
    </row>
    <row r="1183" ht="36" customHeight="1" spans="1:7">
      <c r="A1183" s="433" t="s">
        <v>2128</v>
      </c>
      <c r="B1183" s="300" t="s">
        <v>2129</v>
      </c>
      <c r="C1183" s="301">
        <v>0</v>
      </c>
      <c r="D1183" s="301">
        <v>0</v>
      </c>
      <c r="E1183" s="332" t="str">
        <f t="shared" si="61"/>
        <v/>
      </c>
      <c r="F1183" s="275" t="str">
        <f t="shared" si="59"/>
        <v>否</v>
      </c>
      <c r="G1183" s="173" t="str">
        <f t="shared" si="60"/>
        <v>项</v>
      </c>
    </row>
    <row r="1184" ht="36" customHeight="1" spans="1:7">
      <c r="A1184" s="433" t="s">
        <v>2130</v>
      </c>
      <c r="B1184" s="300" t="s">
        <v>2131</v>
      </c>
      <c r="C1184" s="301">
        <v>0</v>
      </c>
      <c r="D1184" s="301">
        <v>0</v>
      </c>
      <c r="E1184" s="332" t="str">
        <f t="shared" si="61"/>
        <v/>
      </c>
      <c r="F1184" s="275" t="str">
        <f t="shared" si="59"/>
        <v>否</v>
      </c>
      <c r="G1184" s="173" t="str">
        <f t="shared" si="60"/>
        <v>项</v>
      </c>
    </row>
    <row r="1185" ht="36" customHeight="1" spans="1:7">
      <c r="A1185" s="433" t="s">
        <v>2132</v>
      </c>
      <c r="B1185" s="300" t="s">
        <v>2133</v>
      </c>
      <c r="C1185" s="301">
        <v>0</v>
      </c>
      <c r="D1185" s="301">
        <v>0</v>
      </c>
      <c r="E1185" s="332" t="str">
        <f t="shared" si="61"/>
        <v/>
      </c>
      <c r="F1185" s="275" t="str">
        <f t="shared" si="59"/>
        <v>否</v>
      </c>
      <c r="G1185" s="173" t="str">
        <f t="shared" si="60"/>
        <v>项</v>
      </c>
    </row>
    <row r="1186" ht="36" customHeight="1" spans="1:7">
      <c r="A1186" s="433" t="s">
        <v>2134</v>
      </c>
      <c r="B1186" s="300" t="s">
        <v>2135</v>
      </c>
      <c r="C1186" s="301">
        <v>0</v>
      </c>
      <c r="D1186" s="301"/>
      <c r="E1186" s="332" t="str">
        <f t="shared" si="61"/>
        <v/>
      </c>
      <c r="F1186" s="275" t="str">
        <f t="shared" si="59"/>
        <v>否</v>
      </c>
      <c r="G1186" s="173" t="str">
        <f t="shared" si="60"/>
        <v>项</v>
      </c>
    </row>
    <row r="1187" ht="36" customHeight="1" spans="1:7">
      <c r="A1187" s="433" t="s">
        <v>2136</v>
      </c>
      <c r="B1187" s="300" t="s">
        <v>157</v>
      </c>
      <c r="C1187" s="301">
        <v>367</v>
      </c>
      <c r="D1187" s="301">
        <v>473</v>
      </c>
      <c r="E1187" s="332">
        <f t="shared" si="61"/>
        <v>28.88</v>
      </c>
      <c r="F1187" s="275" t="str">
        <f t="shared" si="59"/>
        <v>是</v>
      </c>
      <c r="G1187" s="173" t="str">
        <f t="shared" si="60"/>
        <v>项</v>
      </c>
    </row>
    <row r="1188" ht="36" customHeight="1" spans="1:7">
      <c r="A1188" s="433" t="s">
        <v>2137</v>
      </c>
      <c r="B1188" s="300" t="s">
        <v>2138</v>
      </c>
      <c r="C1188" s="301">
        <v>20</v>
      </c>
      <c r="D1188" s="301">
        <v>8</v>
      </c>
      <c r="E1188" s="332">
        <f t="shared" si="61"/>
        <v>-60</v>
      </c>
      <c r="F1188" s="275" t="str">
        <f t="shared" si="59"/>
        <v>是</v>
      </c>
      <c r="G1188" s="173" t="str">
        <f t="shared" si="60"/>
        <v>项</v>
      </c>
    </row>
    <row r="1189" ht="36" customHeight="1" spans="1:7">
      <c r="A1189" s="432" t="s">
        <v>2139</v>
      </c>
      <c r="B1189" s="295" t="s">
        <v>2140</v>
      </c>
      <c r="C1189" s="297">
        <f>SUM(C1190:C1203)</f>
        <v>158</v>
      </c>
      <c r="D1189" s="297">
        <f>SUM(D1190:D1203)</f>
        <v>197</v>
      </c>
      <c r="E1189" s="332">
        <f t="shared" si="61"/>
        <v>24.68</v>
      </c>
      <c r="F1189" s="275" t="str">
        <f t="shared" si="59"/>
        <v>是</v>
      </c>
      <c r="G1189" s="173" t="str">
        <f t="shared" si="60"/>
        <v>款</v>
      </c>
    </row>
    <row r="1190" ht="36" customHeight="1" spans="1:7">
      <c r="A1190" s="433" t="s">
        <v>2141</v>
      </c>
      <c r="B1190" s="300" t="s">
        <v>139</v>
      </c>
      <c r="C1190" s="301">
        <v>31</v>
      </c>
      <c r="D1190" s="301">
        <v>28</v>
      </c>
      <c r="E1190" s="332">
        <f t="shared" si="61"/>
        <v>-9.68</v>
      </c>
      <c r="F1190" s="275" t="str">
        <f t="shared" si="59"/>
        <v>是</v>
      </c>
      <c r="G1190" s="173" t="str">
        <f t="shared" si="60"/>
        <v>项</v>
      </c>
    </row>
    <row r="1191" ht="36" customHeight="1" spans="1:7">
      <c r="A1191" s="433" t="s">
        <v>2142</v>
      </c>
      <c r="B1191" s="300" t="s">
        <v>141</v>
      </c>
      <c r="C1191" s="301">
        <v>0</v>
      </c>
      <c r="D1191" s="301">
        <v>0</v>
      </c>
      <c r="E1191" s="332" t="str">
        <f t="shared" si="61"/>
        <v/>
      </c>
      <c r="F1191" s="275" t="str">
        <f t="shared" si="59"/>
        <v>否</v>
      </c>
      <c r="G1191" s="173" t="str">
        <f t="shared" si="60"/>
        <v>项</v>
      </c>
    </row>
    <row r="1192" ht="36" customHeight="1" spans="1:7">
      <c r="A1192" s="433" t="s">
        <v>2143</v>
      </c>
      <c r="B1192" s="300" t="s">
        <v>143</v>
      </c>
      <c r="C1192" s="301">
        <v>0</v>
      </c>
      <c r="D1192" s="301">
        <v>0</v>
      </c>
      <c r="E1192" s="332" t="str">
        <f t="shared" si="61"/>
        <v/>
      </c>
      <c r="F1192" s="275" t="str">
        <f t="shared" si="59"/>
        <v>否</v>
      </c>
      <c r="G1192" s="173" t="str">
        <f t="shared" si="60"/>
        <v>项</v>
      </c>
    </row>
    <row r="1193" ht="36" customHeight="1" spans="1:7">
      <c r="A1193" s="433" t="s">
        <v>2144</v>
      </c>
      <c r="B1193" s="300" t="s">
        <v>2145</v>
      </c>
      <c r="C1193" s="301">
        <v>31</v>
      </c>
      <c r="D1193" s="301">
        <v>31</v>
      </c>
      <c r="E1193" s="332">
        <f t="shared" si="61"/>
        <v>0</v>
      </c>
      <c r="F1193" s="275" t="str">
        <f t="shared" si="59"/>
        <v>是</v>
      </c>
      <c r="G1193" s="173" t="str">
        <f t="shared" si="60"/>
        <v>项</v>
      </c>
    </row>
    <row r="1194" ht="36" customHeight="1" spans="1:7">
      <c r="A1194" s="433" t="s">
        <v>2146</v>
      </c>
      <c r="B1194" s="300" t="s">
        <v>2147</v>
      </c>
      <c r="C1194" s="301">
        <v>0</v>
      </c>
      <c r="D1194" s="301">
        <v>49</v>
      </c>
      <c r="E1194" s="332" t="str">
        <f t="shared" si="61"/>
        <v/>
      </c>
      <c r="F1194" s="275" t="str">
        <f t="shared" si="59"/>
        <v>是</v>
      </c>
      <c r="G1194" s="173" t="str">
        <f t="shared" si="60"/>
        <v>项</v>
      </c>
    </row>
    <row r="1195" ht="36" customHeight="1" spans="1:7">
      <c r="A1195" s="433" t="s">
        <v>2148</v>
      </c>
      <c r="B1195" s="300" t="s">
        <v>2149</v>
      </c>
      <c r="C1195" s="301">
        <v>0</v>
      </c>
      <c r="D1195" s="301"/>
      <c r="E1195" s="332" t="str">
        <f t="shared" si="61"/>
        <v/>
      </c>
      <c r="F1195" s="275" t="str">
        <f t="shared" si="59"/>
        <v>否</v>
      </c>
      <c r="G1195" s="173" t="str">
        <f t="shared" si="60"/>
        <v>项</v>
      </c>
    </row>
    <row r="1196" ht="36" customHeight="1" spans="1:7">
      <c r="A1196" s="433" t="s">
        <v>2150</v>
      </c>
      <c r="B1196" s="300" t="s">
        <v>2151</v>
      </c>
      <c r="C1196" s="301">
        <v>0</v>
      </c>
      <c r="D1196" s="301"/>
      <c r="E1196" s="332" t="str">
        <f t="shared" si="61"/>
        <v/>
      </c>
      <c r="F1196" s="275" t="str">
        <f t="shared" si="59"/>
        <v>否</v>
      </c>
      <c r="G1196" s="173" t="str">
        <f t="shared" si="60"/>
        <v>项</v>
      </c>
    </row>
    <row r="1197" ht="36" customHeight="1" spans="1:7">
      <c r="A1197" s="433" t="s">
        <v>2152</v>
      </c>
      <c r="B1197" s="300" t="s">
        <v>2153</v>
      </c>
      <c r="C1197" s="301">
        <v>96</v>
      </c>
      <c r="D1197" s="301">
        <v>89</v>
      </c>
      <c r="E1197" s="332">
        <f t="shared" si="61"/>
        <v>-7.29</v>
      </c>
      <c r="F1197" s="275" t="str">
        <f t="shared" si="59"/>
        <v>是</v>
      </c>
      <c r="G1197" s="173" t="str">
        <f t="shared" si="60"/>
        <v>项</v>
      </c>
    </row>
    <row r="1198" ht="36" customHeight="1" spans="1:7">
      <c r="A1198" s="433" t="s">
        <v>2154</v>
      </c>
      <c r="B1198" s="300" t="s">
        <v>2155</v>
      </c>
      <c r="C1198" s="301">
        <v>0</v>
      </c>
      <c r="D1198" s="301">
        <v>0</v>
      </c>
      <c r="E1198" s="332" t="str">
        <f t="shared" si="61"/>
        <v/>
      </c>
      <c r="F1198" s="275" t="str">
        <f t="shared" si="59"/>
        <v>否</v>
      </c>
      <c r="G1198" s="173" t="str">
        <f t="shared" si="60"/>
        <v>项</v>
      </c>
    </row>
    <row r="1199" ht="36" customHeight="1" spans="1:7">
      <c r="A1199" s="433" t="s">
        <v>2156</v>
      </c>
      <c r="B1199" s="300" t="s">
        <v>2157</v>
      </c>
      <c r="C1199" s="301">
        <v>0</v>
      </c>
      <c r="D1199" s="301">
        <v>0</v>
      </c>
      <c r="E1199" s="332" t="str">
        <f t="shared" si="61"/>
        <v/>
      </c>
      <c r="F1199" s="275" t="str">
        <f t="shared" si="59"/>
        <v>否</v>
      </c>
      <c r="G1199" s="173" t="str">
        <f t="shared" si="60"/>
        <v>项</v>
      </c>
    </row>
    <row r="1200" ht="36" customHeight="1" spans="1:7">
      <c r="A1200" s="433" t="s">
        <v>2158</v>
      </c>
      <c r="B1200" s="300" t="s">
        <v>2159</v>
      </c>
      <c r="C1200" s="301">
        <v>0</v>
      </c>
      <c r="D1200" s="301">
        <v>0</v>
      </c>
      <c r="E1200" s="332" t="str">
        <f t="shared" si="61"/>
        <v/>
      </c>
      <c r="F1200" s="275" t="str">
        <f t="shared" si="59"/>
        <v>否</v>
      </c>
      <c r="G1200" s="173" t="str">
        <f t="shared" si="60"/>
        <v>项</v>
      </c>
    </row>
    <row r="1201" ht="36" customHeight="1" spans="1:7">
      <c r="A1201" s="433" t="s">
        <v>2160</v>
      </c>
      <c r="B1201" s="300" t="s">
        <v>2161</v>
      </c>
      <c r="C1201" s="301">
        <v>0</v>
      </c>
      <c r="D1201" s="301">
        <v>0</v>
      </c>
      <c r="E1201" s="332" t="str">
        <f t="shared" si="61"/>
        <v/>
      </c>
      <c r="F1201" s="275" t="str">
        <f t="shared" si="59"/>
        <v>否</v>
      </c>
      <c r="G1201" s="173" t="str">
        <f t="shared" si="60"/>
        <v>项</v>
      </c>
    </row>
    <row r="1202" ht="36" customHeight="1" spans="1:7">
      <c r="A1202" s="433" t="s">
        <v>2162</v>
      </c>
      <c r="B1202" s="300" t="s">
        <v>2163</v>
      </c>
      <c r="C1202" s="301">
        <v>0</v>
      </c>
      <c r="D1202" s="301">
        <v>0</v>
      </c>
      <c r="E1202" s="332" t="str">
        <f t="shared" si="61"/>
        <v/>
      </c>
      <c r="F1202" s="275" t="str">
        <f t="shared" si="59"/>
        <v>否</v>
      </c>
      <c r="G1202" s="173" t="str">
        <f t="shared" si="60"/>
        <v>项</v>
      </c>
    </row>
    <row r="1203" ht="36" customHeight="1" spans="1:7">
      <c r="A1203" s="433" t="s">
        <v>2164</v>
      </c>
      <c r="B1203" s="300" t="s">
        <v>2165</v>
      </c>
      <c r="C1203" s="301">
        <v>0</v>
      </c>
      <c r="D1203" s="301">
        <v>0</v>
      </c>
      <c r="E1203" s="332" t="str">
        <f t="shared" si="61"/>
        <v/>
      </c>
      <c r="F1203" s="275" t="str">
        <f t="shared" si="59"/>
        <v>否</v>
      </c>
      <c r="G1203" s="173" t="str">
        <f t="shared" si="60"/>
        <v>项</v>
      </c>
    </row>
    <row r="1204" ht="36" customHeight="1" spans="1:7">
      <c r="A1204" s="432" t="s">
        <v>2166</v>
      </c>
      <c r="B1204" s="295" t="s">
        <v>2167</v>
      </c>
      <c r="C1204" s="297"/>
      <c r="D1204" s="297"/>
      <c r="E1204" s="332" t="str">
        <f t="shared" si="61"/>
        <v/>
      </c>
      <c r="F1204" s="275" t="str">
        <f t="shared" si="59"/>
        <v>否</v>
      </c>
      <c r="G1204" s="173" t="str">
        <f t="shared" si="60"/>
        <v>款</v>
      </c>
    </row>
    <row r="1205" ht="36" customHeight="1" spans="1:7">
      <c r="A1205" s="333">
        <v>2209999</v>
      </c>
      <c r="B1205" s="300" t="s">
        <v>2168</v>
      </c>
      <c r="C1205" s="301"/>
      <c r="D1205" s="301"/>
      <c r="E1205" s="332" t="str">
        <f t="shared" si="61"/>
        <v/>
      </c>
      <c r="F1205" s="275" t="str">
        <f t="shared" si="59"/>
        <v>否</v>
      </c>
      <c r="G1205" s="173" t="str">
        <f t="shared" si="60"/>
        <v>项</v>
      </c>
    </row>
    <row r="1206" ht="36" customHeight="1" spans="1:7">
      <c r="A1206" s="440" t="s">
        <v>2169</v>
      </c>
      <c r="B1206" s="438" t="s">
        <v>524</v>
      </c>
      <c r="C1206" s="439"/>
      <c r="D1206" s="439"/>
      <c r="E1206" s="332" t="str">
        <f t="shared" si="61"/>
        <v/>
      </c>
      <c r="F1206" s="275" t="str">
        <f t="shared" si="59"/>
        <v>否</v>
      </c>
      <c r="G1206" s="173" t="str">
        <f t="shared" si="60"/>
        <v>项</v>
      </c>
    </row>
    <row r="1207" ht="36" customHeight="1" spans="1:7">
      <c r="A1207" s="432" t="s">
        <v>104</v>
      </c>
      <c r="B1207" s="295" t="s">
        <v>105</v>
      </c>
      <c r="C1207" s="297">
        <f>C1208+C1219</f>
        <v>21564</v>
      </c>
      <c r="D1207" s="297">
        <f>D1208+D1219</f>
        <v>11101</v>
      </c>
      <c r="E1207" s="332">
        <f t="shared" si="61"/>
        <v>-48.52</v>
      </c>
      <c r="F1207" s="275" t="str">
        <f t="shared" si="59"/>
        <v>是</v>
      </c>
      <c r="G1207" s="173" t="str">
        <f t="shared" si="60"/>
        <v>类</v>
      </c>
    </row>
    <row r="1208" ht="36" customHeight="1" spans="1:7">
      <c r="A1208" s="432" t="s">
        <v>2170</v>
      </c>
      <c r="B1208" s="295" t="s">
        <v>2171</v>
      </c>
      <c r="C1208" s="297">
        <f>SUM(C1209:C1218)</f>
        <v>10491</v>
      </c>
      <c r="D1208" s="297">
        <f>SUM(D1209:D1218)</f>
        <v>335</v>
      </c>
      <c r="E1208" s="332">
        <f t="shared" si="61"/>
        <v>-96.81</v>
      </c>
      <c r="F1208" s="275" t="str">
        <f t="shared" si="59"/>
        <v>是</v>
      </c>
      <c r="G1208" s="173" t="str">
        <f t="shared" si="60"/>
        <v>款</v>
      </c>
    </row>
    <row r="1209" ht="36" customHeight="1" spans="1:7">
      <c r="A1209" s="433" t="s">
        <v>2172</v>
      </c>
      <c r="B1209" s="300" t="s">
        <v>2173</v>
      </c>
      <c r="C1209" s="301">
        <v>0</v>
      </c>
      <c r="D1209" s="301">
        <v>0</v>
      </c>
      <c r="E1209" s="332" t="str">
        <f t="shared" si="61"/>
        <v/>
      </c>
      <c r="F1209" s="275" t="str">
        <f t="shared" si="59"/>
        <v>否</v>
      </c>
      <c r="G1209" s="173" t="str">
        <f t="shared" si="60"/>
        <v>项</v>
      </c>
    </row>
    <row r="1210" ht="36" customHeight="1" spans="1:7">
      <c r="A1210" s="433" t="s">
        <v>2174</v>
      </c>
      <c r="B1210" s="300" t="s">
        <v>2175</v>
      </c>
      <c r="C1210" s="301">
        <v>0</v>
      </c>
      <c r="D1210" s="301">
        <v>0</v>
      </c>
      <c r="E1210" s="332" t="str">
        <f t="shared" si="61"/>
        <v/>
      </c>
      <c r="F1210" s="275" t="str">
        <f t="shared" si="59"/>
        <v>否</v>
      </c>
      <c r="G1210" s="173" t="str">
        <f t="shared" si="60"/>
        <v>项</v>
      </c>
    </row>
    <row r="1211" ht="36" customHeight="1" spans="1:7">
      <c r="A1211" s="433" t="s">
        <v>2176</v>
      </c>
      <c r="B1211" s="300" t="s">
        <v>2177</v>
      </c>
      <c r="C1211" s="301">
        <v>9915</v>
      </c>
      <c r="D1211" s="301">
        <v>0</v>
      </c>
      <c r="E1211" s="332">
        <f t="shared" si="61"/>
        <v>-100</v>
      </c>
      <c r="F1211" s="275" t="str">
        <f t="shared" si="59"/>
        <v>是</v>
      </c>
      <c r="G1211" s="173" t="str">
        <f t="shared" si="60"/>
        <v>项</v>
      </c>
    </row>
    <row r="1212" ht="36" customHeight="1" spans="1:7">
      <c r="A1212" s="433" t="s">
        <v>2178</v>
      </c>
      <c r="B1212" s="300" t="s">
        <v>2179</v>
      </c>
      <c r="C1212" s="301">
        <v>0</v>
      </c>
      <c r="D1212" s="301">
        <v>0</v>
      </c>
      <c r="E1212" s="332" t="str">
        <f t="shared" si="61"/>
        <v/>
      </c>
      <c r="F1212" s="275" t="str">
        <f t="shared" si="59"/>
        <v>否</v>
      </c>
      <c r="G1212" s="173" t="str">
        <f t="shared" si="60"/>
        <v>项</v>
      </c>
    </row>
    <row r="1213" ht="36" customHeight="1" spans="1:7">
      <c r="A1213" s="433" t="s">
        <v>2180</v>
      </c>
      <c r="B1213" s="300" t="s">
        <v>2181</v>
      </c>
      <c r="C1213" s="301">
        <v>85</v>
      </c>
      <c r="D1213" s="301">
        <v>155</v>
      </c>
      <c r="E1213" s="332">
        <f t="shared" si="61"/>
        <v>82.35</v>
      </c>
      <c r="F1213" s="275" t="str">
        <f t="shared" si="59"/>
        <v>是</v>
      </c>
      <c r="G1213" s="173" t="str">
        <f t="shared" si="60"/>
        <v>项</v>
      </c>
    </row>
    <row r="1214" ht="36" customHeight="1" spans="1:7">
      <c r="A1214" s="433" t="s">
        <v>2182</v>
      </c>
      <c r="B1214" s="300" t="s">
        <v>2183</v>
      </c>
      <c r="C1214" s="301">
        <v>0</v>
      </c>
      <c r="D1214" s="301">
        <v>0</v>
      </c>
      <c r="E1214" s="332" t="str">
        <f t="shared" si="61"/>
        <v/>
      </c>
      <c r="F1214" s="275" t="str">
        <f t="shared" si="59"/>
        <v>否</v>
      </c>
      <c r="G1214" s="173" t="str">
        <f t="shared" si="60"/>
        <v>项</v>
      </c>
    </row>
    <row r="1215" ht="36" customHeight="1" spans="1:7">
      <c r="A1215" s="433" t="s">
        <v>2184</v>
      </c>
      <c r="B1215" s="300" t="s">
        <v>2185</v>
      </c>
      <c r="C1215" s="301">
        <v>5</v>
      </c>
      <c r="D1215" s="301">
        <v>0</v>
      </c>
      <c r="E1215" s="332">
        <f t="shared" si="61"/>
        <v>-100</v>
      </c>
      <c r="F1215" s="275" t="str">
        <f t="shared" si="59"/>
        <v>是</v>
      </c>
      <c r="G1215" s="173" t="str">
        <f t="shared" si="60"/>
        <v>项</v>
      </c>
    </row>
    <row r="1216" ht="36" customHeight="1" spans="1:7">
      <c r="A1216" s="433" t="s">
        <v>2186</v>
      </c>
      <c r="B1216" s="300" t="s">
        <v>2187</v>
      </c>
      <c r="C1216" s="301">
        <v>336</v>
      </c>
      <c r="D1216" s="301">
        <v>150</v>
      </c>
      <c r="E1216" s="332">
        <f t="shared" si="61"/>
        <v>-55.36</v>
      </c>
      <c r="F1216" s="275" t="str">
        <f t="shared" si="59"/>
        <v>是</v>
      </c>
      <c r="G1216" s="173" t="str">
        <f t="shared" si="60"/>
        <v>项</v>
      </c>
    </row>
    <row r="1217" ht="36" customHeight="1" spans="1:7">
      <c r="A1217" s="433" t="s">
        <v>2188</v>
      </c>
      <c r="B1217" s="300" t="s">
        <v>2189</v>
      </c>
      <c r="C1217" s="301">
        <v>0</v>
      </c>
      <c r="D1217" s="301">
        <v>0</v>
      </c>
      <c r="E1217" s="332" t="str">
        <f t="shared" si="61"/>
        <v/>
      </c>
      <c r="F1217" s="275" t="str">
        <f t="shared" si="59"/>
        <v>否</v>
      </c>
      <c r="G1217" s="173" t="str">
        <f t="shared" si="60"/>
        <v>项</v>
      </c>
    </row>
    <row r="1218" ht="36" customHeight="1" spans="1:7">
      <c r="A1218" s="433" t="s">
        <v>2190</v>
      </c>
      <c r="B1218" s="300" t="s">
        <v>2191</v>
      </c>
      <c r="C1218" s="301">
        <v>150</v>
      </c>
      <c r="D1218" s="301">
        <v>30</v>
      </c>
      <c r="E1218" s="332">
        <f t="shared" si="61"/>
        <v>-80</v>
      </c>
      <c r="F1218" s="275" t="str">
        <f t="shared" si="59"/>
        <v>是</v>
      </c>
      <c r="G1218" s="173" t="str">
        <f t="shared" si="60"/>
        <v>项</v>
      </c>
    </row>
    <row r="1219" ht="36" customHeight="1" spans="1:7">
      <c r="A1219" s="432" t="s">
        <v>2192</v>
      </c>
      <c r="B1219" s="295" t="s">
        <v>2193</v>
      </c>
      <c r="C1219" s="297">
        <f>SUM(C1220:C1222)</f>
        <v>11073</v>
      </c>
      <c r="D1219" s="297">
        <f>SUM(D1220:D1222)</f>
        <v>10766</v>
      </c>
      <c r="E1219" s="332">
        <f t="shared" si="61"/>
        <v>-2.77</v>
      </c>
      <c r="F1219" s="275" t="str">
        <f t="shared" si="59"/>
        <v>是</v>
      </c>
      <c r="G1219" s="173" t="str">
        <f t="shared" si="60"/>
        <v>款</v>
      </c>
    </row>
    <row r="1220" ht="36" customHeight="1" spans="1:7">
      <c r="A1220" s="433" t="s">
        <v>2194</v>
      </c>
      <c r="B1220" s="300" t="s">
        <v>2195</v>
      </c>
      <c r="C1220" s="301">
        <v>11073</v>
      </c>
      <c r="D1220" s="301">
        <v>10766</v>
      </c>
      <c r="E1220" s="332">
        <f t="shared" si="61"/>
        <v>-2.77</v>
      </c>
      <c r="F1220" s="275" t="str">
        <f t="shared" si="59"/>
        <v>是</v>
      </c>
      <c r="G1220" s="173" t="str">
        <f t="shared" si="60"/>
        <v>项</v>
      </c>
    </row>
    <row r="1221" ht="36" customHeight="1" spans="1:7">
      <c r="A1221" s="433" t="s">
        <v>2196</v>
      </c>
      <c r="B1221" s="300" t="s">
        <v>2197</v>
      </c>
      <c r="C1221" s="301">
        <v>0</v>
      </c>
      <c r="D1221" s="301">
        <v>0</v>
      </c>
      <c r="E1221" s="332" t="str">
        <f t="shared" si="61"/>
        <v/>
      </c>
      <c r="F1221" s="275" t="str">
        <f t="shared" si="59"/>
        <v>否</v>
      </c>
      <c r="G1221" s="173" t="str">
        <f t="shared" si="60"/>
        <v>项</v>
      </c>
    </row>
    <row r="1222" ht="36" customHeight="1" spans="1:7">
      <c r="A1222" s="433" t="s">
        <v>2198</v>
      </c>
      <c r="B1222" s="300" t="s">
        <v>2199</v>
      </c>
      <c r="C1222" s="301"/>
      <c r="D1222" s="301"/>
      <c r="E1222" s="332" t="str">
        <f t="shared" si="61"/>
        <v/>
      </c>
      <c r="F1222" s="275" t="str">
        <f t="shared" si="59"/>
        <v>否</v>
      </c>
      <c r="G1222" s="173" t="str">
        <f t="shared" si="60"/>
        <v>项</v>
      </c>
    </row>
    <row r="1223" ht="36" customHeight="1" spans="1:7">
      <c r="A1223" s="432" t="s">
        <v>2200</v>
      </c>
      <c r="B1223" s="295" t="s">
        <v>2201</v>
      </c>
      <c r="C1223" s="297"/>
      <c r="D1223" s="297"/>
      <c r="E1223" s="332" t="str">
        <f t="shared" si="61"/>
        <v/>
      </c>
      <c r="F1223" s="275" t="str">
        <f t="shared" si="59"/>
        <v>否</v>
      </c>
      <c r="G1223" s="173" t="str">
        <f t="shared" si="60"/>
        <v>款</v>
      </c>
    </row>
    <row r="1224" ht="36" customHeight="1" spans="1:7">
      <c r="A1224" s="433" t="s">
        <v>2202</v>
      </c>
      <c r="B1224" s="300" t="s">
        <v>2203</v>
      </c>
      <c r="C1224" s="301">
        <v>0</v>
      </c>
      <c r="D1224" s="301">
        <v>0</v>
      </c>
      <c r="E1224" s="332" t="str">
        <f t="shared" si="61"/>
        <v/>
      </c>
      <c r="F1224" s="275" t="str">
        <f t="shared" si="59"/>
        <v>否</v>
      </c>
      <c r="G1224" s="173" t="str">
        <f t="shared" si="60"/>
        <v>项</v>
      </c>
    </row>
    <row r="1225" ht="36" customHeight="1" spans="1:7">
      <c r="A1225" s="433" t="s">
        <v>2204</v>
      </c>
      <c r="B1225" s="300" t="s">
        <v>2205</v>
      </c>
      <c r="C1225" s="301"/>
      <c r="D1225" s="301"/>
      <c r="E1225" s="332" t="str">
        <f t="shared" si="61"/>
        <v/>
      </c>
      <c r="F1225" s="275" t="str">
        <f t="shared" si="59"/>
        <v>否</v>
      </c>
      <c r="G1225" s="173" t="str">
        <f t="shared" si="60"/>
        <v>项</v>
      </c>
    </row>
    <row r="1226" ht="36" customHeight="1" spans="1:7">
      <c r="A1226" s="433" t="s">
        <v>2206</v>
      </c>
      <c r="B1226" s="300" t="s">
        <v>2207</v>
      </c>
      <c r="C1226" s="301">
        <v>0</v>
      </c>
      <c r="D1226" s="301">
        <v>0</v>
      </c>
      <c r="E1226" s="332" t="str">
        <f t="shared" si="61"/>
        <v/>
      </c>
      <c r="F1226" s="275" t="str">
        <f t="shared" ref="F1226:F1289" si="62">IF(LEN(A1226)=3,"是",IF(B1226&lt;&gt;"",IF(SUM(C1226:D1226)&lt;&gt;0,"是","否"),"是"))</f>
        <v>否</v>
      </c>
      <c r="G1226" s="173" t="str">
        <f t="shared" ref="G1226:G1289" si="63">IF(LEN(A1226)=3,"类",IF(LEN(A1226)=5,"款","项"))</f>
        <v>项</v>
      </c>
    </row>
    <row r="1227" ht="36" customHeight="1" spans="1:7">
      <c r="A1227" s="437" t="s">
        <v>2208</v>
      </c>
      <c r="B1227" s="438" t="s">
        <v>524</v>
      </c>
      <c r="C1227" s="439"/>
      <c r="D1227" s="439"/>
      <c r="E1227" s="332" t="str">
        <f t="shared" ref="E1227:E1290" si="64">IFERROR((D1227/C1227-1)*100,"")</f>
        <v/>
      </c>
      <c r="F1227" s="275" t="str">
        <f t="shared" si="62"/>
        <v>否</v>
      </c>
      <c r="G1227" s="173" t="str">
        <f t="shared" si="63"/>
        <v>项</v>
      </c>
    </row>
    <row r="1228" ht="36" customHeight="1" spans="1:7">
      <c r="A1228" s="432" t="s">
        <v>106</v>
      </c>
      <c r="B1228" s="295" t="s">
        <v>107</v>
      </c>
      <c r="C1228" s="297">
        <f>C1229+C1247+C1261+C1267+C1273</f>
        <v>511</v>
      </c>
      <c r="D1228" s="297">
        <f>D1229+D1247+D1261+D1267+D1273</f>
        <v>388</v>
      </c>
      <c r="E1228" s="332">
        <f t="shared" si="64"/>
        <v>-24.07</v>
      </c>
      <c r="F1228" s="275" t="str">
        <f t="shared" si="62"/>
        <v>是</v>
      </c>
      <c r="G1228" s="173" t="str">
        <f t="shared" si="63"/>
        <v>类</v>
      </c>
    </row>
    <row r="1229" ht="36" customHeight="1" spans="1:7">
      <c r="A1229" s="432" t="s">
        <v>2209</v>
      </c>
      <c r="B1229" s="295" t="s">
        <v>2210</v>
      </c>
      <c r="C1229" s="297">
        <f>SUM(C1230:C1246)</f>
        <v>176</v>
      </c>
      <c r="D1229" s="297">
        <f>SUM(D1230:D1246)</f>
        <v>184</v>
      </c>
      <c r="E1229" s="332">
        <f t="shared" si="64"/>
        <v>4.55</v>
      </c>
      <c r="F1229" s="275" t="str">
        <f t="shared" si="62"/>
        <v>是</v>
      </c>
      <c r="G1229" s="173" t="str">
        <f t="shared" si="63"/>
        <v>款</v>
      </c>
    </row>
    <row r="1230" ht="36" customHeight="1" spans="1:7">
      <c r="A1230" s="433" t="s">
        <v>2211</v>
      </c>
      <c r="B1230" s="300" t="s">
        <v>139</v>
      </c>
      <c r="C1230" s="301">
        <v>0</v>
      </c>
      <c r="D1230" s="301">
        <v>1</v>
      </c>
      <c r="E1230" s="332" t="str">
        <f t="shared" si="64"/>
        <v/>
      </c>
      <c r="F1230" s="275" t="str">
        <f t="shared" si="62"/>
        <v>是</v>
      </c>
      <c r="G1230" s="173" t="str">
        <f t="shared" si="63"/>
        <v>项</v>
      </c>
    </row>
    <row r="1231" ht="36" customHeight="1" spans="1:7">
      <c r="A1231" s="433" t="s">
        <v>2212</v>
      </c>
      <c r="B1231" s="300" t="s">
        <v>141</v>
      </c>
      <c r="C1231" s="301">
        <v>2</v>
      </c>
      <c r="D1231" s="301">
        <v>0</v>
      </c>
      <c r="E1231" s="332">
        <f t="shared" si="64"/>
        <v>-100</v>
      </c>
      <c r="F1231" s="275" t="str">
        <f t="shared" si="62"/>
        <v>是</v>
      </c>
      <c r="G1231" s="173" t="str">
        <f t="shared" si="63"/>
        <v>项</v>
      </c>
    </row>
    <row r="1232" ht="36" customHeight="1" spans="1:7">
      <c r="A1232" s="433" t="s">
        <v>2213</v>
      </c>
      <c r="B1232" s="300" t="s">
        <v>143</v>
      </c>
      <c r="C1232" s="301">
        <v>0</v>
      </c>
      <c r="D1232" s="301"/>
      <c r="E1232" s="332" t="str">
        <f t="shared" si="64"/>
        <v/>
      </c>
      <c r="F1232" s="275" t="str">
        <f t="shared" si="62"/>
        <v>否</v>
      </c>
      <c r="G1232" s="173" t="str">
        <f t="shared" si="63"/>
        <v>项</v>
      </c>
    </row>
    <row r="1233" ht="36" customHeight="1" spans="1:7">
      <c r="A1233" s="433" t="s">
        <v>2214</v>
      </c>
      <c r="B1233" s="300" t="s">
        <v>2215</v>
      </c>
      <c r="C1233" s="301">
        <v>0</v>
      </c>
      <c r="D1233" s="301">
        <v>0</v>
      </c>
      <c r="E1233" s="332" t="str">
        <f t="shared" si="64"/>
        <v/>
      </c>
      <c r="F1233" s="275" t="str">
        <f t="shared" si="62"/>
        <v>否</v>
      </c>
      <c r="G1233" s="173" t="str">
        <f t="shared" si="63"/>
        <v>项</v>
      </c>
    </row>
    <row r="1234" ht="36" customHeight="1" spans="1:7">
      <c r="A1234" s="433" t="s">
        <v>2216</v>
      </c>
      <c r="B1234" s="300" t="s">
        <v>2217</v>
      </c>
      <c r="C1234" s="301">
        <v>0</v>
      </c>
      <c r="D1234" s="301">
        <v>1</v>
      </c>
      <c r="E1234" s="332" t="str">
        <f t="shared" si="64"/>
        <v/>
      </c>
      <c r="F1234" s="275" t="str">
        <f t="shared" si="62"/>
        <v>是</v>
      </c>
      <c r="G1234" s="173" t="str">
        <f t="shared" si="63"/>
        <v>项</v>
      </c>
    </row>
    <row r="1235" ht="36" customHeight="1" spans="1:7">
      <c r="A1235" s="433" t="s">
        <v>2218</v>
      </c>
      <c r="B1235" s="300" t="s">
        <v>2219</v>
      </c>
      <c r="C1235" s="301">
        <v>0</v>
      </c>
      <c r="D1235" s="301"/>
      <c r="E1235" s="332" t="str">
        <f t="shared" si="64"/>
        <v/>
      </c>
      <c r="F1235" s="275" t="str">
        <f t="shared" si="62"/>
        <v>否</v>
      </c>
      <c r="G1235" s="173" t="str">
        <f t="shared" si="63"/>
        <v>项</v>
      </c>
    </row>
    <row r="1236" ht="36" customHeight="1" spans="1:7">
      <c r="A1236" s="433" t="s">
        <v>2220</v>
      </c>
      <c r="B1236" s="300" t="s">
        <v>2221</v>
      </c>
      <c r="C1236" s="301">
        <v>0</v>
      </c>
      <c r="D1236" s="301">
        <v>0</v>
      </c>
      <c r="E1236" s="332" t="str">
        <f t="shared" si="64"/>
        <v/>
      </c>
      <c r="F1236" s="275" t="str">
        <f t="shared" si="62"/>
        <v>否</v>
      </c>
      <c r="G1236" s="173" t="str">
        <f t="shared" si="63"/>
        <v>项</v>
      </c>
    </row>
    <row r="1237" ht="36" customHeight="1" spans="1:7">
      <c r="A1237" s="433" t="s">
        <v>2222</v>
      </c>
      <c r="B1237" s="300" t="s">
        <v>2223</v>
      </c>
      <c r="C1237" s="301">
        <v>6</v>
      </c>
      <c r="D1237" s="301"/>
      <c r="E1237" s="332">
        <f t="shared" si="64"/>
        <v>-100</v>
      </c>
      <c r="F1237" s="275" t="str">
        <f t="shared" si="62"/>
        <v>是</v>
      </c>
      <c r="G1237" s="173" t="str">
        <f t="shared" si="63"/>
        <v>项</v>
      </c>
    </row>
    <row r="1238" ht="36" customHeight="1" spans="1:7">
      <c r="A1238" s="433" t="s">
        <v>2224</v>
      </c>
      <c r="B1238" s="300" t="s">
        <v>2225</v>
      </c>
      <c r="C1238" s="301">
        <v>0</v>
      </c>
      <c r="D1238" s="301">
        <v>0</v>
      </c>
      <c r="E1238" s="332" t="str">
        <f t="shared" si="64"/>
        <v/>
      </c>
      <c r="F1238" s="275" t="str">
        <f t="shared" si="62"/>
        <v>否</v>
      </c>
      <c r="G1238" s="173" t="str">
        <f t="shared" si="63"/>
        <v>项</v>
      </c>
    </row>
    <row r="1239" ht="36" customHeight="1" spans="1:7">
      <c r="A1239" s="433" t="s">
        <v>2226</v>
      </c>
      <c r="B1239" s="300" t="s">
        <v>2227</v>
      </c>
      <c r="C1239" s="301">
        <v>0</v>
      </c>
      <c r="D1239" s="301">
        <v>0</v>
      </c>
      <c r="E1239" s="332" t="str">
        <f t="shared" si="64"/>
        <v/>
      </c>
      <c r="F1239" s="275" t="str">
        <f t="shared" si="62"/>
        <v>否</v>
      </c>
      <c r="G1239" s="173" t="str">
        <f t="shared" si="63"/>
        <v>项</v>
      </c>
    </row>
    <row r="1240" ht="36" customHeight="1" spans="1:7">
      <c r="A1240" s="433" t="s">
        <v>2228</v>
      </c>
      <c r="B1240" s="300" t="s">
        <v>2229</v>
      </c>
      <c r="C1240" s="301">
        <v>76</v>
      </c>
      <c r="D1240" s="301">
        <v>76</v>
      </c>
      <c r="E1240" s="332">
        <f t="shared" si="64"/>
        <v>0</v>
      </c>
      <c r="F1240" s="275" t="str">
        <f t="shared" si="62"/>
        <v>是</v>
      </c>
      <c r="G1240" s="173" t="str">
        <f t="shared" si="63"/>
        <v>项</v>
      </c>
    </row>
    <row r="1241" ht="36" customHeight="1" spans="1:7">
      <c r="A1241" s="433" t="s">
        <v>2230</v>
      </c>
      <c r="B1241" s="300" t="s">
        <v>2231</v>
      </c>
      <c r="C1241" s="301">
        <v>0</v>
      </c>
      <c r="D1241" s="301">
        <v>0</v>
      </c>
      <c r="E1241" s="332" t="str">
        <f t="shared" si="64"/>
        <v/>
      </c>
      <c r="F1241" s="275" t="str">
        <f t="shared" si="62"/>
        <v>否</v>
      </c>
      <c r="G1241" s="173" t="str">
        <f t="shared" si="63"/>
        <v>项</v>
      </c>
    </row>
    <row r="1242" ht="36" customHeight="1" spans="1:7">
      <c r="A1242" s="436">
        <v>2220119</v>
      </c>
      <c r="B1242" s="447" t="s">
        <v>2232</v>
      </c>
      <c r="C1242" s="301">
        <v>0</v>
      </c>
      <c r="D1242" s="301">
        <v>0</v>
      </c>
      <c r="E1242" s="332" t="str">
        <f t="shared" si="64"/>
        <v/>
      </c>
      <c r="F1242" s="275" t="str">
        <f t="shared" si="62"/>
        <v>否</v>
      </c>
      <c r="G1242" s="173" t="str">
        <f t="shared" si="63"/>
        <v>项</v>
      </c>
    </row>
    <row r="1243" ht="36" customHeight="1" spans="1:7">
      <c r="A1243" s="436">
        <v>2220120</v>
      </c>
      <c r="B1243" s="447" t="s">
        <v>2233</v>
      </c>
      <c r="C1243" s="301">
        <v>0</v>
      </c>
      <c r="D1243" s="301">
        <v>0</v>
      </c>
      <c r="E1243" s="332" t="str">
        <f t="shared" si="64"/>
        <v/>
      </c>
      <c r="F1243" s="275" t="str">
        <f t="shared" si="62"/>
        <v>否</v>
      </c>
      <c r="G1243" s="173" t="str">
        <f t="shared" si="63"/>
        <v>项</v>
      </c>
    </row>
    <row r="1244" ht="36" customHeight="1" spans="1:7">
      <c r="A1244" s="436">
        <v>2220121</v>
      </c>
      <c r="B1244" s="447" t="s">
        <v>2234</v>
      </c>
      <c r="C1244" s="301">
        <v>0</v>
      </c>
      <c r="D1244" s="301"/>
      <c r="E1244" s="332" t="str">
        <f t="shared" si="64"/>
        <v/>
      </c>
      <c r="F1244" s="275" t="str">
        <f t="shared" si="62"/>
        <v>否</v>
      </c>
      <c r="G1244" s="173" t="str">
        <f t="shared" si="63"/>
        <v>项</v>
      </c>
    </row>
    <row r="1245" ht="36" customHeight="1" spans="1:7">
      <c r="A1245" s="433" t="s">
        <v>2235</v>
      </c>
      <c r="B1245" s="300" t="s">
        <v>157</v>
      </c>
      <c r="C1245" s="301">
        <v>92</v>
      </c>
      <c r="D1245" s="301">
        <v>106</v>
      </c>
      <c r="E1245" s="332">
        <f t="shared" si="64"/>
        <v>15.22</v>
      </c>
      <c r="F1245" s="275" t="str">
        <f t="shared" si="62"/>
        <v>是</v>
      </c>
      <c r="G1245" s="173" t="str">
        <f t="shared" si="63"/>
        <v>项</v>
      </c>
    </row>
    <row r="1246" ht="36" customHeight="1" spans="1:7">
      <c r="A1246" s="433" t="s">
        <v>2236</v>
      </c>
      <c r="B1246" s="300" t="s">
        <v>2237</v>
      </c>
      <c r="C1246" s="301">
        <v>0</v>
      </c>
      <c r="D1246" s="301"/>
      <c r="E1246" s="332" t="str">
        <f t="shared" si="64"/>
        <v/>
      </c>
      <c r="F1246" s="275" t="str">
        <f t="shared" si="62"/>
        <v>否</v>
      </c>
      <c r="G1246" s="173" t="str">
        <f t="shared" si="63"/>
        <v>项</v>
      </c>
    </row>
    <row r="1247" ht="36" customHeight="1" spans="1:7">
      <c r="A1247" s="432" t="s">
        <v>2238</v>
      </c>
      <c r="B1247" s="295" t="s">
        <v>2239</v>
      </c>
      <c r="C1247" s="297"/>
      <c r="D1247" s="297"/>
      <c r="E1247" s="332" t="str">
        <f t="shared" si="64"/>
        <v/>
      </c>
      <c r="F1247" s="275" t="str">
        <f t="shared" si="62"/>
        <v>否</v>
      </c>
      <c r="G1247" s="173" t="str">
        <f t="shared" si="63"/>
        <v>款</v>
      </c>
    </row>
    <row r="1248" ht="36" customHeight="1" spans="1:7">
      <c r="A1248" s="433" t="s">
        <v>2240</v>
      </c>
      <c r="B1248" s="300" t="s">
        <v>139</v>
      </c>
      <c r="C1248" s="301">
        <v>0</v>
      </c>
      <c r="D1248" s="301">
        <v>0</v>
      </c>
      <c r="E1248" s="332" t="str">
        <f t="shared" si="64"/>
        <v/>
      </c>
      <c r="F1248" s="275" t="str">
        <f t="shared" si="62"/>
        <v>否</v>
      </c>
      <c r="G1248" s="173" t="str">
        <f t="shared" si="63"/>
        <v>项</v>
      </c>
    </row>
    <row r="1249" ht="36" customHeight="1" spans="1:7">
      <c r="A1249" s="433" t="s">
        <v>2241</v>
      </c>
      <c r="B1249" s="300" t="s">
        <v>141</v>
      </c>
      <c r="C1249" s="301">
        <v>0</v>
      </c>
      <c r="D1249" s="301">
        <v>0</v>
      </c>
      <c r="E1249" s="332" t="str">
        <f t="shared" si="64"/>
        <v/>
      </c>
      <c r="F1249" s="275" t="str">
        <f t="shared" si="62"/>
        <v>否</v>
      </c>
      <c r="G1249" s="173" t="str">
        <f t="shared" si="63"/>
        <v>项</v>
      </c>
    </row>
    <row r="1250" ht="36" customHeight="1" spans="1:7">
      <c r="A1250" s="433" t="s">
        <v>2242</v>
      </c>
      <c r="B1250" s="300" t="s">
        <v>143</v>
      </c>
      <c r="C1250" s="301">
        <v>0</v>
      </c>
      <c r="D1250" s="301">
        <v>0</v>
      </c>
      <c r="E1250" s="332" t="str">
        <f t="shared" si="64"/>
        <v/>
      </c>
      <c r="F1250" s="275" t="str">
        <f t="shared" si="62"/>
        <v>否</v>
      </c>
      <c r="G1250" s="173" t="str">
        <f t="shared" si="63"/>
        <v>项</v>
      </c>
    </row>
    <row r="1251" ht="36" customHeight="1" spans="1:7">
      <c r="A1251" s="433" t="s">
        <v>2243</v>
      </c>
      <c r="B1251" s="300" t="s">
        <v>2244</v>
      </c>
      <c r="C1251" s="301">
        <v>0</v>
      </c>
      <c r="D1251" s="301">
        <v>0</v>
      </c>
      <c r="E1251" s="332" t="str">
        <f t="shared" si="64"/>
        <v/>
      </c>
      <c r="F1251" s="275" t="str">
        <f t="shared" si="62"/>
        <v>否</v>
      </c>
      <c r="G1251" s="173" t="str">
        <f t="shared" si="63"/>
        <v>项</v>
      </c>
    </row>
    <row r="1252" ht="36" customHeight="1" spans="1:7">
      <c r="A1252" s="433" t="s">
        <v>2245</v>
      </c>
      <c r="B1252" s="300" t="s">
        <v>2246</v>
      </c>
      <c r="C1252" s="301">
        <v>0</v>
      </c>
      <c r="D1252" s="301">
        <v>0</v>
      </c>
      <c r="E1252" s="332" t="str">
        <f t="shared" si="64"/>
        <v/>
      </c>
      <c r="F1252" s="275" t="str">
        <f t="shared" si="62"/>
        <v>否</v>
      </c>
      <c r="G1252" s="173" t="str">
        <f t="shared" si="63"/>
        <v>项</v>
      </c>
    </row>
    <row r="1253" ht="36" customHeight="1" spans="1:7">
      <c r="A1253" s="433" t="s">
        <v>2247</v>
      </c>
      <c r="B1253" s="300" t="s">
        <v>2248</v>
      </c>
      <c r="C1253" s="301">
        <v>0</v>
      </c>
      <c r="D1253" s="301">
        <v>0</v>
      </c>
      <c r="E1253" s="332" t="str">
        <f t="shared" si="64"/>
        <v/>
      </c>
      <c r="F1253" s="275" t="str">
        <f t="shared" si="62"/>
        <v>否</v>
      </c>
      <c r="G1253" s="173" t="str">
        <f t="shared" si="63"/>
        <v>项</v>
      </c>
    </row>
    <row r="1254" ht="36" customHeight="1" spans="1:7">
      <c r="A1254" s="433" t="s">
        <v>2249</v>
      </c>
      <c r="B1254" s="300" t="s">
        <v>2250</v>
      </c>
      <c r="C1254" s="301">
        <v>0</v>
      </c>
      <c r="D1254" s="301">
        <v>0</v>
      </c>
      <c r="E1254" s="332" t="str">
        <f t="shared" si="64"/>
        <v/>
      </c>
      <c r="F1254" s="275" t="str">
        <f t="shared" si="62"/>
        <v>否</v>
      </c>
      <c r="G1254" s="173" t="str">
        <f t="shared" si="63"/>
        <v>项</v>
      </c>
    </row>
    <row r="1255" ht="36" customHeight="1" spans="1:7">
      <c r="A1255" s="433" t="s">
        <v>2251</v>
      </c>
      <c r="B1255" s="300" t="s">
        <v>2252</v>
      </c>
      <c r="C1255" s="301">
        <v>0</v>
      </c>
      <c r="D1255" s="301">
        <v>0</v>
      </c>
      <c r="E1255" s="332" t="str">
        <f t="shared" si="64"/>
        <v/>
      </c>
      <c r="F1255" s="275" t="str">
        <f t="shared" si="62"/>
        <v>否</v>
      </c>
      <c r="G1255" s="173" t="str">
        <f t="shared" si="63"/>
        <v>项</v>
      </c>
    </row>
    <row r="1256" ht="36" customHeight="1" spans="1:7">
      <c r="A1256" s="433" t="s">
        <v>2253</v>
      </c>
      <c r="B1256" s="300" t="s">
        <v>2254</v>
      </c>
      <c r="C1256" s="301">
        <v>0</v>
      </c>
      <c r="D1256" s="301">
        <v>0</v>
      </c>
      <c r="E1256" s="332" t="str">
        <f t="shared" si="64"/>
        <v/>
      </c>
      <c r="F1256" s="275" t="str">
        <f t="shared" si="62"/>
        <v>否</v>
      </c>
      <c r="G1256" s="173" t="str">
        <f t="shared" si="63"/>
        <v>项</v>
      </c>
    </row>
    <row r="1257" ht="36" customHeight="1" spans="1:7">
      <c r="A1257" s="433" t="s">
        <v>2255</v>
      </c>
      <c r="B1257" s="300" t="s">
        <v>2256</v>
      </c>
      <c r="C1257" s="301">
        <v>0</v>
      </c>
      <c r="D1257" s="301">
        <v>0</v>
      </c>
      <c r="E1257" s="332" t="str">
        <f t="shared" si="64"/>
        <v/>
      </c>
      <c r="F1257" s="275" t="str">
        <f t="shared" si="62"/>
        <v>否</v>
      </c>
      <c r="G1257" s="173" t="str">
        <f t="shared" si="63"/>
        <v>项</v>
      </c>
    </row>
    <row r="1258" ht="36" customHeight="1" spans="1:7">
      <c r="A1258" s="433" t="s">
        <v>2257</v>
      </c>
      <c r="B1258" s="300" t="s">
        <v>2258</v>
      </c>
      <c r="C1258" s="301">
        <v>0</v>
      </c>
      <c r="D1258" s="301">
        <v>0</v>
      </c>
      <c r="E1258" s="332" t="str">
        <f t="shared" si="64"/>
        <v/>
      </c>
      <c r="F1258" s="275" t="str">
        <f t="shared" si="62"/>
        <v>否</v>
      </c>
      <c r="G1258" s="173" t="str">
        <f t="shared" si="63"/>
        <v>项</v>
      </c>
    </row>
    <row r="1259" ht="36" customHeight="1" spans="1:7">
      <c r="A1259" s="433" t="s">
        <v>2259</v>
      </c>
      <c r="B1259" s="300" t="s">
        <v>157</v>
      </c>
      <c r="C1259" s="301"/>
      <c r="D1259" s="301"/>
      <c r="E1259" s="332" t="str">
        <f t="shared" si="64"/>
        <v/>
      </c>
      <c r="F1259" s="275" t="str">
        <f t="shared" si="62"/>
        <v>否</v>
      </c>
      <c r="G1259" s="173" t="str">
        <f t="shared" si="63"/>
        <v>项</v>
      </c>
    </row>
    <row r="1260" ht="36" customHeight="1" spans="1:7">
      <c r="A1260" s="433" t="s">
        <v>2260</v>
      </c>
      <c r="B1260" s="300" t="s">
        <v>2261</v>
      </c>
      <c r="C1260" s="301"/>
      <c r="D1260" s="301"/>
      <c r="E1260" s="332" t="str">
        <f t="shared" si="64"/>
        <v/>
      </c>
      <c r="F1260" s="275" t="str">
        <f t="shared" si="62"/>
        <v>否</v>
      </c>
      <c r="G1260" s="173" t="str">
        <f t="shared" si="63"/>
        <v>项</v>
      </c>
    </row>
    <row r="1261" ht="36" customHeight="1" spans="1:7">
      <c r="A1261" s="432" t="s">
        <v>2262</v>
      </c>
      <c r="B1261" s="295" t="s">
        <v>2263</v>
      </c>
      <c r="C1261" s="297">
        <f>SUM(C1262:C1266)</f>
        <v>0</v>
      </c>
      <c r="D1261" s="297">
        <f>SUM(D1262:D1266)</f>
        <v>0</v>
      </c>
      <c r="E1261" s="332" t="str">
        <f t="shared" si="64"/>
        <v/>
      </c>
      <c r="F1261" s="275" t="str">
        <f t="shared" si="62"/>
        <v>否</v>
      </c>
      <c r="G1261" s="173" t="str">
        <f t="shared" si="63"/>
        <v>款</v>
      </c>
    </row>
    <row r="1262" ht="36" customHeight="1" spans="1:7">
      <c r="A1262" s="433" t="s">
        <v>2264</v>
      </c>
      <c r="B1262" s="300" t="s">
        <v>2265</v>
      </c>
      <c r="C1262" s="301">
        <v>0</v>
      </c>
      <c r="D1262" s="301">
        <v>0</v>
      </c>
      <c r="E1262" s="332" t="str">
        <f t="shared" si="64"/>
        <v/>
      </c>
      <c r="F1262" s="275" t="str">
        <f t="shared" si="62"/>
        <v>否</v>
      </c>
      <c r="G1262" s="173" t="str">
        <f t="shared" si="63"/>
        <v>项</v>
      </c>
    </row>
    <row r="1263" ht="36" customHeight="1" spans="1:7">
      <c r="A1263" s="433" t="s">
        <v>2266</v>
      </c>
      <c r="B1263" s="300" t="s">
        <v>2267</v>
      </c>
      <c r="C1263" s="301">
        <v>0</v>
      </c>
      <c r="D1263" s="301">
        <v>0</v>
      </c>
      <c r="E1263" s="332" t="str">
        <f t="shared" si="64"/>
        <v/>
      </c>
      <c r="F1263" s="275" t="str">
        <f t="shared" si="62"/>
        <v>否</v>
      </c>
      <c r="G1263" s="173" t="str">
        <f t="shared" si="63"/>
        <v>项</v>
      </c>
    </row>
    <row r="1264" ht="36" customHeight="1" spans="1:7">
      <c r="A1264" s="433" t="s">
        <v>2268</v>
      </c>
      <c r="B1264" s="300" t="s">
        <v>2269</v>
      </c>
      <c r="C1264" s="301">
        <v>0</v>
      </c>
      <c r="D1264" s="301">
        <v>0</v>
      </c>
      <c r="E1264" s="332" t="str">
        <f t="shared" si="64"/>
        <v/>
      </c>
      <c r="F1264" s="275" t="str">
        <f t="shared" si="62"/>
        <v>否</v>
      </c>
      <c r="G1264" s="173" t="str">
        <f t="shared" si="63"/>
        <v>项</v>
      </c>
    </row>
    <row r="1265" ht="36" customHeight="1" spans="1:7">
      <c r="A1265" s="436">
        <v>2220305</v>
      </c>
      <c r="B1265" s="447" t="s">
        <v>2270</v>
      </c>
      <c r="C1265" s="301">
        <v>0</v>
      </c>
      <c r="D1265" s="301">
        <v>0</v>
      </c>
      <c r="E1265" s="332" t="str">
        <f t="shared" si="64"/>
        <v/>
      </c>
      <c r="F1265" s="275" t="str">
        <f t="shared" si="62"/>
        <v>否</v>
      </c>
      <c r="G1265" s="173" t="str">
        <f t="shared" si="63"/>
        <v>项</v>
      </c>
    </row>
    <row r="1266" ht="36" customHeight="1" spans="1:7">
      <c r="A1266" s="433" t="s">
        <v>2271</v>
      </c>
      <c r="B1266" s="300" t="s">
        <v>2272</v>
      </c>
      <c r="C1266" s="301">
        <v>0</v>
      </c>
      <c r="D1266" s="301">
        <v>0</v>
      </c>
      <c r="E1266" s="332" t="str">
        <f t="shared" si="64"/>
        <v/>
      </c>
      <c r="F1266" s="275" t="str">
        <f t="shared" si="62"/>
        <v>否</v>
      </c>
      <c r="G1266" s="173" t="str">
        <f t="shared" si="63"/>
        <v>项</v>
      </c>
    </row>
    <row r="1267" ht="36" customHeight="1" spans="1:7">
      <c r="A1267" s="432" t="s">
        <v>2273</v>
      </c>
      <c r="B1267" s="295" t="s">
        <v>2274</v>
      </c>
      <c r="C1267" s="297">
        <f>SUM(C1268:C1272)</f>
        <v>335</v>
      </c>
      <c r="D1267" s="297">
        <f>SUM(D1268:D1272)</f>
        <v>204</v>
      </c>
      <c r="E1267" s="332">
        <f t="shared" si="64"/>
        <v>-39.1</v>
      </c>
      <c r="F1267" s="275" t="str">
        <f t="shared" si="62"/>
        <v>是</v>
      </c>
      <c r="G1267" s="173" t="str">
        <f t="shared" si="63"/>
        <v>款</v>
      </c>
    </row>
    <row r="1268" ht="36" customHeight="1" spans="1:7">
      <c r="A1268" s="433" t="s">
        <v>2275</v>
      </c>
      <c r="B1268" s="300" t="s">
        <v>2276</v>
      </c>
      <c r="C1268" s="301">
        <v>133</v>
      </c>
      <c r="D1268" s="301">
        <v>203</v>
      </c>
      <c r="E1268" s="332">
        <f t="shared" si="64"/>
        <v>52.63</v>
      </c>
      <c r="F1268" s="275" t="str">
        <f t="shared" si="62"/>
        <v>是</v>
      </c>
      <c r="G1268" s="173" t="str">
        <f t="shared" si="63"/>
        <v>项</v>
      </c>
    </row>
    <row r="1269" ht="36" customHeight="1" spans="1:7">
      <c r="A1269" s="433" t="s">
        <v>2277</v>
      </c>
      <c r="B1269" s="300" t="s">
        <v>2278</v>
      </c>
      <c r="C1269" s="301">
        <v>200</v>
      </c>
      <c r="D1269" s="301">
        <v>0</v>
      </c>
      <c r="E1269" s="332">
        <f t="shared" si="64"/>
        <v>-100</v>
      </c>
      <c r="F1269" s="275" t="str">
        <f t="shared" si="62"/>
        <v>是</v>
      </c>
      <c r="G1269" s="173" t="str">
        <f t="shared" si="63"/>
        <v>项</v>
      </c>
    </row>
    <row r="1270" ht="36" customHeight="1" spans="1:7">
      <c r="A1270" s="433" t="s">
        <v>2279</v>
      </c>
      <c r="B1270" s="300" t="s">
        <v>2280</v>
      </c>
      <c r="C1270" s="301">
        <v>0</v>
      </c>
      <c r="D1270" s="301">
        <v>0</v>
      </c>
      <c r="E1270" s="332" t="str">
        <f t="shared" si="64"/>
        <v/>
      </c>
      <c r="F1270" s="275" t="str">
        <f t="shared" si="62"/>
        <v>否</v>
      </c>
      <c r="G1270" s="173" t="str">
        <f t="shared" si="63"/>
        <v>项</v>
      </c>
    </row>
    <row r="1271" ht="36" customHeight="1" spans="1:7">
      <c r="A1271" s="433" t="s">
        <v>2281</v>
      </c>
      <c r="B1271" s="300" t="s">
        <v>2282</v>
      </c>
      <c r="C1271" s="301">
        <v>0</v>
      </c>
      <c r="D1271" s="301">
        <v>0</v>
      </c>
      <c r="E1271" s="332" t="str">
        <f t="shared" si="64"/>
        <v/>
      </c>
      <c r="F1271" s="275" t="str">
        <f t="shared" si="62"/>
        <v>否</v>
      </c>
      <c r="G1271" s="173" t="str">
        <f t="shared" si="63"/>
        <v>项</v>
      </c>
    </row>
    <row r="1272" ht="36" customHeight="1" spans="1:7">
      <c r="A1272" s="433" t="s">
        <v>2283</v>
      </c>
      <c r="B1272" s="300" t="s">
        <v>2284</v>
      </c>
      <c r="C1272" s="301">
        <v>2</v>
      </c>
      <c r="D1272" s="301">
        <v>1</v>
      </c>
      <c r="E1272" s="332">
        <f t="shared" si="64"/>
        <v>-50</v>
      </c>
      <c r="F1272" s="275" t="str">
        <f t="shared" si="62"/>
        <v>是</v>
      </c>
      <c r="G1272" s="173" t="str">
        <f t="shared" si="63"/>
        <v>项</v>
      </c>
    </row>
    <row r="1273" ht="36" customHeight="1" spans="1:7">
      <c r="A1273" s="432" t="s">
        <v>2285</v>
      </c>
      <c r="B1273" s="295" t="s">
        <v>2286</v>
      </c>
      <c r="C1273" s="297"/>
      <c r="D1273" s="297"/>
      <c r="E1273" s="332" t="str">
        <f t="shared" si="64"/>
        <v/>
      </c>
      <c r="F1273" s="275" t="str">
        <f t="shared" si="62"/>
        <v>否</v>
      </c>
      <c r="G1273" s="173" t="str">
        <f t="shared" si="63"/>
        <v>款</v>
      </c>
    </row>
    <row r="1274" ht="36" customHeight="1" spans="1:7">
      <c r="A1274" s="433" t="s">
        <v>2287</v>
      </c>
      <c r="B1274" s="300" t="s">
        <v>2288</v>
      </c>
      <c r="C1274" s="301">
        <v>0</v>
      </c>
      <c r="D1274" s="301">
        <v>0</v>
      </c>
      <c r="E1274" s="332" t="str">
        <f t="shared" si="64"/>
        <v/>
      </c>
      <c r="F1274" s="275" t="str">
        <f t="shared" si="62"/>
        <v>否</v>
      </c>
      <c r="G1274" s="173" t="str">
        <f t="shared" si="63"/>
        <v>项</v>
      </c>
    </row>
    <row r="1275" ht="36" customHeight="1" spans="1:7">
      <c r="A1275" s="433" t="s">
        <v>2289</v>
      </c>
      <c r="B1275" s="300" t="s">
        <v>2290</v>
      </c>
      <c r="C1275" s="301">
        <v>0</v>
      </c>
      <c r="D1275" s="301">
        <v>0</v>
      </c>
      <c r="E1275" s="332" t="str">
        <f t="shared" si="64"/>
        <v/>
      </c>
      <c r="F1275" s="275" t="str">
        <f t="shared" si="62"/>
        <v>否</v>
      </c>
      <c r="G1275" s="173" t="str">
        <f t="shared" si="63"/>
        <v>项</v>
      </c>
    </row>
    <row r="1276" ht="36" customHeight="1" spans="1:7">
      <c r="A1276" s="433" t="s">
        <v>2291</v>
      </c>
      <c r="B1276" s="300" t="s">
        <v>2292</v>
      </c>
      <c r="C1276" s="301">
        <v>0</v>
      </c>
      <c r="D1276" s="301">
        <v>0</v>
      </c>
      <c r="E1276" s="332" t="str">
        <f t="shared" si="64"/>
        <v/>
      </c>
      <c r="F1276" s="275" t="str">
        <f t="shared" si="62"/>
        <v>否</v>
      </c>
      <c r="G1276" s="173" t="str">
        <f t="shared" si="63"/>
        <v>项</v>
      </c>
    </row>
    <row r="1277" ht="36" customHeight="1" spans="1:7">
      <c r="A1277" s="433" t="s">
        <v>2293</v>
      </c>
      <c r="B1277" s="300" t="s">
        <v>2294</v>
      </c>
      <c r="C1277" s="301">
        <v>0</v>
      </c>
      <c r="D1277" s="301">
        <v>0</v>
      </c>
      <c r="E1277" s="332" t="str">
        <f t="shared" si="64"/>
        <v/>
      </c>
      <c r="F1277" s="275" t="str">
        <f t="shared" si="62"/>
        <v>否</v>
      </c>
      <c r="G1277" s="173" t="str">
        <f t="shared" si="63"/>
        <v>项</v>
      </c>
    </row>
    <row r="1278" ht="36" customHeight="1" spans="1:7">
      <c r="A1278" s="433" t="s">
        <v>2295</v>
      </c>
      <c r="B1278" s="300" t="s">
        <v>2296</v>
      </c>
      <c r="C1278" s="301">
        <v>0</v>
      </c>
      <c r="D1278" s="301">
        <v>0</v>
      </c>
      <c r="E1278" s="332" t="str">
        <f t="shared" si="64"/>
        <v/>
      </c>
      <c r="F1278" s="275" t="str">
        <f t="shared" si="62"/>
        <v>否</v>
      </c>
      <c r="G1278" s="173" t="str">
        <f t="shared" si="63"/>
        <v>项</v>
      </c>
    </row>
    <row r="1279" ht="36" customHeight="1" spans="1:7">
      <c r="A1279" s="433" t="s">
        <v>2297</v>
      </c>
      <c r="B1279" s="300" t="s">
        <v>2298</v>
      </c>
      <c r="C1279" s="301">
        <v>0</v>
      </c>
      <c r="D1279" s="301">
        <v>0</v>
      </c>
      <c r="E1279" s="332" t="str">
        <f t="shared" si="64"/>
        <v/>
      </c>
      <c r="F1279" s="275" t="str">
        <f t="shared" si="62"/>
        <v>否</v>
      </c>
      <c r="G1279" s="173" t="str">
        <f t="shared" si="63"/>
        <v>项</v>
      </c>
    </row>
    <row r="1280" ht="36" customHeight="1" spans="1:7">
      <c r="A1280" s="433" t="s">
        <v>2299</v>
      </c>
      <c r="B1280" s="300" t="s">
        <v>2300</v>
      </c>
      <c r="C1280" s="301">
        <v>0</v>
      </c>
      <c r="D1280" s="301">
        <v>0</v>
      </c>
      <c r="E1280" s="332" t="str">
        <f t="shared" si="64"/>
        <v/>
      </c>
      <c r="F1280" s="275" t="str">
        <f t="shared" si="62"/>
        <v>否</v>
      </c>
      <c r="G1280" s="173" t="str">
        <f t="shared" si="63"/>
        <v>项</v>
      </c>
    </row>
    <row r="1281" ht="36" customHeight="1" spans="1:7">
      <c r="A1281" s="433" t="s">
        <v>2301</v>
      </c>
      <c r="B1281" s="300" t="s">
        <v>2302</v>
      </c>
      <c r="C1281" s="301"/>
      <c r="D1281" s="301"/>
      <c r="E1281" s="332" t="str">
        <f t="shared" si="64"/>
        <v/>
      </c>
      <c r="F1281" s="275" t="str">
        <f t="shared" si="62"/>
        <v>否</v>
      </c>
      <c r="G1281" s="173" t="str">
        <f t="shared" si="63"/>
        <v>项</v>
      </c>
    </row>
    <row r="1282" ht="36" customHeight="1" spans="1:7">
      <c r="A1282" s="433" t="s">
        <v>2303</v>
      </c>
      <c r="B1282" s="300" t="s">
        <v>2304</v>
      </c>
      <c r="C1282" s="301"/>
      <c r="D1282" s="301"/>
      <c r="E1282" s="332" t="str">
        <f t="shared" si="64"/>
        <v/>
      </c>
      <c r="F1282" s="275" t="str">
        <f t="shared" si="62"/>
        <v>否</v>
      </c>
      <c r="G1282" s="173" t="str">
        <f t="shared" si="63"/>
        <v>项</v>
      </c>
    </row>
    <row r="1283" ht="36" customHeight="1" spans="1:7">
      <c r="A1283" s="433" t="s">
        <v>2305</v>
      </c>
      <c r="B1283" s="300" t="s">
        <v>2306</v>
      </c>
      <c r="C1283" s="301">
        <v>0</v>
      </c>
      <c r="D1283" s="301">
        <v>0</v>
      </c>
      <c r="E1283" s="332" t="str">
        <f t="shared" si="64"/>
        <v/>
      </c>
      <c r="F1283" s="275" t="str">
        <f t="shared" si="62"/>
        <v>否</v>
      </c>
      <c r="G1283" s="173" t="str">
        <f t="shared" si="63"/>
        <v>项</v>
      </c>
    </row>
    <row r="1284" ht="36" customHeight="1" spans="1:7">
      <c r="A1284" s="333">
        <v>2220511</v>
      </c>
      <c r="B1284" s="300" t="s">
        <v>2307</v>
      </c>
      <c r="C1284" s="301">
        <v>0</v>
      </c>
      <c r="D1284" s="301">
        <v>0</v>
      </c>
      <c r="E1284" s="332" t="str">
        <f t="shared" si="64"/>
        <v/>
      </c>
      <c r="F1284" s="275" t="str">
        <f t="shared" si="62"/>
        <v>否</v>
      </c>
      <c r="G1284" s="173" t="str">
        <f t="shared" si="63"/>
        <v>项</v>
      </c>
    </row>
    <row r="1285" ht="36" customHeight="1" spans="1:7">
      <c r="A1285" s="433" t="s">
        <v>2308</v>
      </c>
      <c r="B1285" s="300" t="s">
        <v>2309</v>
      </c>
      <c r="C1285" s="301">
        <v>0</v>
      </c>
      <c r="D1285" s="301">
        <v>0</v>
      </c>
      <c r="E1285" s="332" t="str">
        <f t="shared" si="64"/>
        <v/>
      </c>
      <c r="F1285" s="275" t="str">
        <f t="shared" si="62"/>
        <v>否</v>
      </c>
      <c r="G1285" s="173" t="str">
        <f t="shared" si="63"/>
        <v>项</v>
      </c>
    </row>
    <row r="1286" ht="36" customHeight="1" spans="1:7">
      <c r="A1286" s="432" t="s">
        <v>2310</v>
      </c>
      <c r="B1286" s="438" t="s">
        <v>524</v>
      </c>
      <c r="C1286" s="448"/>
      <c r="D1286" s="448"/>
      <c r="E1286" s="332" t="str">
        <f t="shared" si="64"/>
        <v/>
      </c>
      <c r="F1286" s="275" t="str">
        <f t="shared" si="62"/>
        <v>否</v>
      </c>
      <c r="G1286" s="173" t="str">
        <f t="shared" si="63"/>
        <v>项</v>
      </c>
    </row>
    <row r="1287" ht="36" customHeight="1" spans="1:7">
      <c r="A1287" s="432" t="s">
        <v>108</v>
      </c>
      <c r="B1287" s="295" t="s">
        <v>109</v>
      </c>
      <c r="C1287" s="297">
        <f>C1288+C1300+C1306+C1312+C1320+C1333+C1337+C1343</f>
        <v>2197</v>
      </c>
      <c r="D1287" s="297">
        <f>D1288+D1300+D1306+D1312+D1320+D1333+D1337+D1343</f>
        <v>4377</v>
      </c>
      <c r="E1287" s="332">
        <f t="shared" si="64"/>
        <v>99.23</v>
      </c>
      <c r="F1287" s="275" t="str">
        <f t="shared" si="62"/>
        <v>是</v>
      </c>
      <c r="G1287" s="173" t="str">
        <f t="shared" si="63"/>
        <v>类</v>
      </c>
    </row>
    <row r="1288" ht="36" customHeight="1" spans="1:7">
      <c r="A1288" s="432" t="s">
        <v>2311</v>
      </c>
      <c r="B1288" s="295" t="s">
        <v>2312</v>
      </c>
      <c r="C1288" s="297">
        <f>SUM(C1289:C1299)</f>
        <v>777</v>
      </c>
      <c r="D1288" s="297">
        <f>SUM(D1289:D1299)</f>
        <v>2972</v>
      </c>
      <c r="E1288" s="332">
        <f t="shared" si="64"/>
        <v>282.5</v>
      </c>
      <c r="F1288" s="275" t="str">
        <f t="shared" si="62"/>
        <v>是</v>
      </c>
      <c r="G1288" s="173" t="str">
        <f t="shared" si="63"/>
        <v>款</v>
      </c>
    </row>
    <row r="1289" ht="36" customHeight="1" spans="1:7">
      <c r="A1289" s="433" t="s">
        <v>2313</v>
      </c>
      <c r="B1289" s="300" t="s">
        <v>139</v>
      </c>
      <c r="C1289" s="301">
        <v>314</v>
      </c>
      <c r="D1289" s="301">
        <v>337</v>
      </c>
      <c r="E1289" s="332">
        <f t="shared" si="64"/>
        <v>7.32</v>
      </c>
      <c r="F1289" s="275" t="str">
        <f t="shared" si="62"/>
        <v>是</v>
      </c>
      <c r="G1289" s="173" t="str">
        <f t="shared" si="63"/>
        <v>项</v>
      </c>
    </row>
    <row r="1290" ht="36" customHeight="1" spans="1:7">
      <c r="A1290" s="433" t="s">
        <v>2314</v>
      </c>
      <c r="B1290" s="300" t="s">
        <v>141</v>
      </c>
      <c r="C1290" s="301">
        <v>0</v>
      </c>
      <c r="D1290" s="301">
        <v>19</v>
      </c>
      <c r="E1290" s="332" t="str">
        <f t="shared" si="64"/>
        <v/>
      </c>
      <c r="F1290" s="275" t="str">
        <f t="shared" ref="F1290:F1353" si="65">IF(LEN(A1290)=3,"是",IF(B1290&lt;&gt;"",IF(SUM(C1290:D1290)&lt;&gt;0,"是","否"),"是"))</f>
        <v>是</v>
      </c>
      <c r="G1290" s="173" t="str">
        <f t="shared" ref="G1290:G1353" si="66">IF(LEN(A1290)=3,"类",IF(LEN(A1290)=5,"款","项"))</f>
        <v>项</v>
      </c>
    </row>
    <row r="1291" ht="36" customHeight="1" spans="1:7">
      <c r="A1291" s="433" t="s">
        <v>2315</v>
      </c>
      <c r="B1291" s="300" t="s">
        <v>143</v>
      </c>
      <c r="C1291" s="301">
        <v>0</v>
      </c>
      <c r="D1291" s="301">
        <v>0</v>
      </c>
      <c r="E1291" s="332" t="str">
        <f t="shared" ref="E1291:E1354" si="67">IFERROR((D1291/C1291-1)*100,"")</f>
        <v/>
      </c>
      <c r="F1291" s="275" t="str">
        <f t="shared" si="65"/>
        <v>否</v>
      </c>
      <c r="G1291" s="173" t="str">
        <f t="shared" si="66"/>
        <v>项</v>
      </c>
    </row>
    <row r="1292" ht="36" customHeight="1" spans="1:7">
      <c r="A1292" s="433" t="s">
        <v>2316</v>
      </c>
      <c r="B1292" s="300" t="s">
        <v>2317</v>
      </c>
      <c r="C1292" s="301">
        <v>22</v>
      </c>
      <c r="D1292" s="301">
        <v>22</v>
      </c>
      <c r="E1292" s="332">
        <f t="shared" si="67"/>
        <v>0</v>
      </c>
      <c r="F1292" s="275" t="str">
        <f t="shared" si="65"/>
        <v>是</v>
      </c>
      <c r="G1292" s="173" t="str">
        <f t="shared" si="66"/>
        <v>项</v>
      </c>
    </row>
    <row r="1293" ht="36" customHeight="1" spans="1:7">
      <c r="A1293" s="433" t="s">
        <v>2318</v>
      </c>
      <c r="B1293" s="300" t="s">
        <v>2319</v>
      </c>
      <c r="C1293" s="301">
        <v>0</v>
      </c>
      <c r="D1293" s="301">
        <v>0</v>
      </c>
      <c r="E1293" s="332" t="str">
        <f t="shared" si="67"/>
        <v/>
      </c>
      <c r="F1293" s="275" t="str">
        <f t="shared" si="65"/>
        <v>否</v>
      </c>
      <c r="G1293" s="173" t="str">
        <f t="shared" si="66"/>
        <v>项</v>
      </c>
    </row>
    <row r="1294" ht="36" customHeight="1" spans="1:7">
      <c r="A1294" s="433" t="s">
        <v>2320</v>
      </c>
      <c r="B1294" s="300" t="s">
        <v>2321</v>
      </c>
      <c r="C1294" s="301">
        <v>249</v>
      </c>
      <c r="D1294" s="301">
        <v>2421</v>
      </c>
      <c r="E1294" s="332">
        <f t="shared" si="67"/>
        <v>872.29</v>
      </c>
      <c r="F1294" s="275" t="str">
        <f t="shared" si="65"/>
        <v>是</v>
      </c>
      <c r="G1294" s="173" t="str">
        <f t="shared" si="66"/>
        <v>项</v>
      </c>
    </row>
    <row r="1295" ht="36" customHeight="1" spans="1:7">
      <c r="A1295" s="433" t="s">
        <v>2322</v>
      </c>
      <c r="B1295" s="300" t="s">
        <v>2323</v>
      </c>
      <c r="C1295" s="301">
        <v>0</v>
      </c>
      <c r="D1295" s="301">
        <v>0</v>
      </c>
      <c r="E1295" s="332" t="str">
        <f t="shared" si="67"/>
        <v/>
      </c>
      <c r="F1295" s="275" t="str">
        <f t="shared" si="65"/>
        <v>否</v>
      </c>
      <c r="G1295" s="173" t="str">
        <f t="shared" si="66"/>
        <v>项</v>
      </c>
    </row>
    <row r="1296" ht="36" customHeight="1" spans="1:7">
      <c r="A1296" s="433" t="s">
        <v>2324</v>
      </c>
      <c r="B1296" s="300" t="s">
        <v>2325</v>
      </c>
      <c r="C1296" s="301">
        <v>0</v>
      </c>
      <c r="D1296" s="301">
        <v>0</v>
      </c>
      <c r="E1296" s="332" t="str">
        <f t="shared" si="67"/>
        <v/>
      </c>
      <c r="F1296" s="275" t="str">
        <f t="shared" si="65"/>
        <v>否</v>
      </c>
      <c r="G1296" s="173" t="str">
        <f t="shared" si="66"/>
        <v>项</v>
      </c>
    </row>
    <row r="1297" ht="36" customHeight="1" spans="1:7">
      <c r="A1297" s="433" t="s">
        <v>2326</v>
      </c>
      <c r="B1297" s="300" t="s">
        <v>2327</v>
      </c>
      <c r="C1297" s="301">
        <v>29</v>
      </c>
      <c r="D1297" s="301">
        <v>5</v>
      </c>
      <c r="E1297" s="332">
        <f t="shared" si="67"/>
        <v>-82.76</v>
      </c>
      <c r="F1297" s="275" t="str">
        <f t="shared" si="65"/>
        <v>是</v>
      </c>
      <c r="G1297" s="173" t="str">
        <f t="shared" si="66"/>
        <v>项</v>
      </c>
    </row>
    <row r="1298" ht="36" customHeight="1" spans="1:7">
      <c r="A1298" s="433" t="s">
        <v>2328</v>
      </c>
      <c r="B1298" s="300" t="s">
        <v>157</v>
      </c>
      <c r="C1298" s="301">
        <v>163</v>
      </c>
      <c r="D1298" s="301">
        <v>164</v>
      </c>
      <c r="E1298" s="332">
        <f t="shared" si="67"/>
        <v>0.61</v>
      </c>
      <c r="F1298" s="275" t="str">
        <f t="shared" si="65"/>
        <v>是</v>
      </c>
      <c r="G1298" s="173" t="str">
        <f t="shared" si="66"/>
        <v>项</v>
      </c>
    </row>
    <row r="1299" ht="36" customHeight="1" spans="1:7">
      <c r="A1299" s="433" t="s">
        <v>2329</v>
      </c>
      <c r="B1299" s="300" t="s">
        <v>2330</v>
      </c>
      <c r="C1299" s="301">
        <v>0</v>
      </c>
      <c r="D1299" s="301">
        <v>4</v>
      </c>
      <c r="E1299" s="332" t="str">
        <f t="shared" si="67"/>
        <v/>
      </c>
      <c r="F1299" s="275" t="str">
        <f t="shared" si="65"/>
        <v>是</v>
      </c>
      <c r="G1299" s="173" t="str">
        <f t="shared" si="66"/>
        <v>项</v>
      </c>
    </row>
    <row r="1300" ht="36" customHeight="1" spans="1:7">
      <c r="A1300" s="432" t="s">
        <v>2331</v>
      </c>
      <c r="B1300" s="295" t="s">
        <v>2332</v>
      </c>
      <c r="C1300" s="297">
        <f>SUM(C1301:C1304)</f>
        <v>1264</v>
      </c>
      <c r="D1300" s="297">
        <f>SUM(D1301:D1304)</f>
        <v>1266</v>
      </c>
      <c r="E1300" s="332">
        <f t="shared" si="67"/>
        <v>0.16</v>
      </c>
      <c r="F1300" s="275" t="str">
        <f t="shared" si="65"/>
        <v>是</v>
      </c>
      <c r="G1300" s="173" t="str">
        <f t="shared" si="66"/>
        <v>款</v>
      </c>
    </row>
    <row r="1301" ht="36" customHeight="1" spans="1:7">
      <c r="A1301" s="433" t="s">
        <v>2333</v>
      </c>
      <c r="B1301" s="300" t="s">
        <v>139</v>
      </c>
      <c r="C1301" s="301">
        <v>1135</v>
      </c>
      <c r="D1301" s="301">
        <v>1137</v>
      </c>
      <c r="E1301" s="332">
        <f t="shared" si="67"/>
        <v>0.18</v>
      </c>
      <c r="F1301" s="275" t="str">
        <f t="shared" si="65"/>
        <v>是</v>
      </c>
      <c r="G1301" s="173" t="str">
        <f t="shared" si="66"/>
        <v>项</v>
      </c>
    </row>
    <row r="1302" ht="36" customHeight="1" spans="1:7">
      <c r="A1302" s="433" t="s">
        <v>2334</v>
      </c>
      <c r="B1302" s="300" t="s">
        <v>141</v>
      </c>
      <c r="C1302" s="301">
        <v>0</v>
      </c>
      <c r="D1302" s="301">
        <v>0</v>
      </c>
      <c r="E1302" s="332" t="str">
        <f t="shared" si="67"/>
        <v/>
      </c>
      <c r="F1302" s="275" t="str">
        <f t="shared" si="65"/>
        <v>否</v>
      </c>
      <c r="G1302" s="173" t="str">
        <f t="shared" si="66"/>
        <v>项</v>
      </c>
    </row>
    <row r="1303" ht="36" customHeight="1" spans="1:7">
      <c r="A1303" s="433" t="s">
        <v>2335</v>
      </c>
      <c r="B1303" s="300" t="s">
        <v>143</v>
      </c>
      <c r="C1303" s="301">
        <v>0</v>
      </c>
      <c r="D1303" s="301">
        <v>0</v>
      </c>
      <c r="E1303" s="332" t="str">
        <f t="shared" si="67"/>
        <v/>
      </c>
      <c r="F1303" s="275" t="str">
        <f t="shared" si="65"/>
        <v>否</v>
      </c>
      <c r="G1303" s="173" t="str">
        <f t="shared" si="66"/>
        <v>项</v>
      </c>
    </row>
    <row r="1304" ht="36" customHeight="1" spans="1:7">
      <c r="A1304" s="433" t="s">
        <v>2336</v>
      </c>
      <c r="B1304" s="300" t="s">
        <v>2337</v>
      </c>
      <c r="C1304" s="301">
        <v>129</v>
      </c>
      <c r="D1304" s="301">
        <v>129</v>
      </c>
      <c r="E1304" s="332">
        <f t="shared" si="67"/>
        <v>0</v>
      </c>
      <c r="F1304" s="275" t="str">
        <f t="shared" si="65"/>
        <v>是</v>
      </c>
      <c r="G1304" s="173" t="str">
        <f t="shared" si="66"/>
        <v>项</v>
      </c>
    </row>
    <row r="1305" ht="36" customHeight="1" spans="1:7">
      <c r="A1305" s="433" t="s">
        <v>2338</v>
      </c>
      <c r="B1305" s="300" t="s">
        <v>2339</v>
      </c>
      <c r="C1305" s="301">
        <v>0</v>
      </c>
      <c r="D1305" s="301">
        <v>0</v>
      </c>
      <c r="E1305" s="332" t="str">
        <f t="shared" si="67"/>
        <v/>
      </c>
      <c r="F1305" s="275" t="str">
        <f t="shared" si="65"/>
        <v>否</v>
      </c>
      <c r="G1305" s="173" t="str">
        <f t="shared" si="66"/>
        <v>项</v>
      </c>
    </row>
    <row r="1306" ht="36" customHeight="1" spans="1:7">
      <c r="A1306" s="432" t="s">
        <v>2340</v>
      </c>
      <c r="B1306" s="295" t="s">
        <v>2341</v>
      </c>
      <c r="C1306" s="297"/>
      <c r="D1306" s="297"/>
      <c r="E1306" s="332" t="str">
        <f t="shared" si="67"/>
        <v/>
      </c>
      <c r="F1306" s="275" t="str">
        <f t="shared" si="65"/>
        <v>否</v>
      </c>
      <c r="G1306" s="173" t="str">
        <f t="shared" si="66"/>
        <v>款</v>
      </c>
    </row>
    <row r="1307" ht="36" customHeight="1" spans="1:7">
      <c r="A1307" s="433" t="s">
        <v>2342</v>
      </c>
      <c r="B1307" s="300" t="s">
        <v>139</v>
      </c>
      <c r="C1307" s="301"/>
      <c r="D1307" s="301"/>
      <c r="E1307" s="332" t="str">
        <f t="shared" si="67"/>
        <v/>
      </c>
      <c r="F1307" s="275" t="str">
        <f t="shared" si="65"/>
        <v>否</v>
      </c>
      <c r="G1307" s="173" t="str">
        <f t="shared" si="66"/>
        <v>项</v>
      </c>
    </row>
    <row r="1308" ht="36" customHeight="1" spans="1:7">
      <c r="A1308" s="433" t="s">
        <v>2343</v>
      </c>
      <c r="B1308" s="300" t="s">
        <v>141</v>
      </c>
      <c r="C1308" s="301">
        <v>0</v>
      </c>
      <c r="D1308" s="301">
        <v>0</v>
      </c>
      <c r="E1308" s="332" t="str">
        <f t="shared" si="67"/>
        <v/>
      </c>
      <c r="F1308" s="275" t="str">
        <f t="shared" si="65"/>
        <v>否</v>
      </c>
      <c r="G1308" s="173" t="str">
        <f t="shared" si="66"/>
        <v>项</v>
      </c>
    </row>
    <row r="1309" ht="36" customHeight="1" spans="1:7">
      <c r="A1309" s="433" t="s">
        <v>2344</v>
      </c>
      <c r="B1309" s="300" t="s">
        <v>143</v>
      </c>
      <c r="C1309" s="301">
        <v>0</v>
      </c>
      <c r="D1309" s="301">
        <v>0</v>
      </c>
      <c r="E1309" s="332" t="str">
        <f t="shared" si="67"/>
        <v/>
      </c>
      <c r="F1309" s="275" t="str">
        <f t="shared" si="65"/>
        <v>否</v>
      </c>
      <c r="G1309" s="173" t="str">
        <f t="shared" si="66"/>
        <v>项</v>
      </c>
    </row>
    <row r="1310" ht="36" customHeight="1" spans="1:7">
      <c r="A1310" s="433" t="s">
        <v>2345</v>
      </c>
      <c r="B1310" s="300" t="s">
        <v>2346</v>
      </c>
      <c r="C1310" s="301"/>
      <c r="D1310" s="301"/>
      <c r="E1310" s="332" t="str">
        <f t="shared" si="67"/>
        <v/>
      </c>
      <c r="F1310" s="275" t="str">
        <f t="shared" si="65"/>
        <v>否</v>
      </c>
      <c r="G1310" s="173" t="str">
        <f t="shared" si="66"/>
        <v>项</v>
      </c>
    </row>
    <row r="1311" ht="36" customHeight="1" spans="1:7">
      <c r="A1311" s="433" t="s">
        <v>2347</v>
      </c>
      <c r="B1311" s="300" t="s">
        <v>2348</v>
      </c>
      <c r="C1311" s="301"/>
      <c r="D1311" s="301"/>
      <c r="E1311" s="332" t="str">
        <f t="shared" si="67"/>
        <v/>
      </c>
      <c r="F1311" s="275" t="str">
        <f t="shared" si="65"/>
        <v>否</v>
      </c>
      <c r="G1311" s="173" t="str">
        <f t="shared" si="66"/>
        <v>项</v>
      </c>
    </row>
    <row r="1312" ht="36" customHeight="1" spans="1:7">
      <c r="A1312" s="432" t="s">
        <v>2349</v>
      </c>
      <c r="B1312" s="295" t="s">
        <v>2350</v>
      </c>
      <c r="C1312" s="297"/>
      <c r="D1312" s="297"/>
      <c r="E1312" s="332" t="str">
        <f t="shared" si="67"/>
        <v/>
      </c>
      <c r="F1312" s="275" t="str">
        <f t="shared" si="65"/>
        <v>否</v>
      </c>
      <c r="G1312" s="173" t="str">
        <f t="shared" si="66"/>
        <v>款</v>
      </c>
    </row>
    <row r="1313" ht="36" customHeight="1" spans="1:7">
      <c r="A1313" s="433" t="s">
        <v>2351</v>
      </c>
      <c r="B1313" s="300" t="s">
        <v>139</v>
      </c>
      <c r="C1313" s="301">
        <v>0</v>
      </c>
      <c r="D1313" s="301">
        <v>0</v>
      </c>
      <c r="E1313" s="332" t="str">
        <f t="shared" si="67"/>
        <v/>
      </c>
      <c r="F1313" s="275" t="str">
        <f t="shared" si="65"/>
        <v>否</v>
      </c>
      <c r="G1313" s="173" t="str">
        <f t="shared" si="66"/>
        <v>项</v>
      </c>
    </row>
    <row r="1314" ht="36" customHeight="1" spans="1:7">
      <c r="A1314" s="433" t="s">
        <v>2352</v>
      </c>
      <c r="B1314" s="300" t="s">
        <v>141</v>
      </c>
      <c r="C1314" s="301">
        <v>0</v>
      </c>
      <c r="D1314" s="301">
        <v>0</v>
      </c>
      <c r="E1314" s="332" t="str">
        <f t="shared" si="67"/>
        <v/>
      </c>
      <c r="F1314" s="275" t="str">
        <f t="shared" si="65"/>
        <v>否</v>
      </c>
      <c r="G1314" s="173" t="str">
        <f t="shared" si="66"/>
        <v>项</v>
      </c>
    </row>
    <row r="1315" ht="36" customHeight="1" spans="1:7">
      <c r="A1315" s="433" t="s">
        <v>2353</v>
      </c>
      <c r="B1315" s="300" t="s">
        <v>143</v>
      </c>
      <c r="C1315" s="301">
        <v>0</v>
      </c>
      <c r="D1315" s="301">
        <v>0</v>
      </c>
      <c r="E1315" s="332" t="str">
        <f t="shared" si="67"/>
        <v/>
      </c>
      <c r="F1315" s="275" t="str">
        <f t="shared" si="65"/>
        <v>否</v>
      </c>
      <c r="G1315" s="173" t="str">
        <f t="shared" si="66"/>
        <v>项</v>
      </c>
    </row>
    <row r="1316" ht="36" customHeight="1" spans="1:7">
      <c r="A1316" s="433" t="s">
        <v>2354</v>
      </c>
      <c r="B1316" s="300" t="s">
        <v>2355</v>
      </c>
      <c r="C1316" s="301"/>
      <c r="D1316" s="301"/>
      <c r="E1316" s="332" t="str">
        <f t="shared" si="67"/>
        <v/>
      </c>
      <c r="F1316" s="275" t="str">
        <f t="shared" si="65"/>
        <v>否</v>
      </c>
      <c r="G1316" s="173" t="str">
        <f t="shared" si="66"/>
        <v>项</v>
      </c>
    </row>
    <row r="1317" ht="36" customHeight="1" spans="1:7">
      <c r="A1317" s="433" t="s">
        <v>2356</v>
      </c>
      <c r="B1317" s="300" t="s">
        <v>2357</v>
      </c>
      <c r="C1317" s="301"/>
      <c r="D1317" s="301"/>
      <c r="E1317" s="332" t="str">
        <f t="shared" si="67"/>
        <v/>
      </c>
      <c r="F1317" s="275" t="str">
        <f t="shared" si="65"/>
        <v>否</v>
      </c>
      <c r="G1317" s="173" t="str">
        <f t="shared" si="66"/>
        <v>项</v>
      </c>
    </row>
    <row r="1318" ht="36" customHeight="1" spans="1:7">
      <c r="A1318" s="433" t="s">
        <v>2358</v>
      </c>
      <c r="B1318" s="300" t="s">
        <v>157</v>
      </c>
      <c r="C1318" s="301"/>
      <c r="D1318" s="301"/>
      <c r="E1318" s="332" t="str">
        <f t="shared" si="67"/>
        <v/>
      </c>
      <c r="F1318" s="275" t="str">
        <f t="shared" si="65"/>
        <v>否</v>
      </c>
      <c r="G1318" s="173" t="str">
        <f t="shared" si="66"/>
        <v>项</v>
      </c>
    </row>
    <row r="1319" ht="36" customHeight="1" spans="1:7">
      <c r="A1319" s="433" t="s">
        <v>2359</v>
      </c>
      <c r="B1319" s="300" t="s">
        <v>2360</v>
      </c>
      <c r="C1319" s="301">
        <v>0</v>
      </c>
      <c r="D1319" s="301">
        <v>0</v>
      </c>
      <c r="E1319" s="332" t="str">
        <f t="shared" si="67"/>
        <v/>
      </c>
      <c r="F1319" s="275" t="str">
        <f t="shared" si="65"/>
        <v>否</v>
      </c>
      <c r="G1319" s="173" t="str">
        <f t="shared" si="66"/>
        <v>项</v>
      </c>
    </row>
    <row r="1320" ht="36" customHeight="1" spans="1:7">
      <c r="A1320" s="432" t="s">
        <v>2361</v>
      </c>
      <c r="B1320" s="295" t="s">
        <v>2362</v>
      </c>
      <c r="C1320" s="297">
        <f>SUM(C1321:C1332)</f>
        <v>116</v>
      </c>
      <c r="D1320" s="297">
        <f>SUM(D1321:D1332)</f>
        <v>119</v>
      </c>
      <c r="E1320" s="332">
        <f t="shared" si="67"/>
        <v>2.59</v>
      </c>
      <c r="F1320" s="275" t="str">
        <f t="shared" si="65"/>
        <v>是</v>
      </c>
      <c r="G1320" s="173" t="str">
        <f t="shared" si="66"/>
        <v>款</v>
      </c>
    </row>
    <row r="1321" ht="36" customHeight="1" spans="1:7">
      <c r="A1321" s="433" t="s">
        <v>2363</v>
      </c>
      <c r="B1321" s="300" t="s">
        <v>139</v>
      </c>
      <c r="C1321" s="301">
        <v>0</v>
      </c>
      <c r="D1321" s="301">
        <v>0</v>
      </c>
      <c r="E1321" s="332" t="str">
        <f t="shared" si="67"/>
        <v/>
      </c>
      <c r="F1321" s="275" t="str">
        <f t="shared" si="65"/>
        <v>否</v>
      </c>
      <c r="G1321" s="173" t="str">
        <f t="shared" si="66"/>
        <v>项</v>
      </c>
    </row>
    <row r="1322" ht="36" customHeight="1" spans="1:7">
      <c r="A1322" s="433" t="s">
        <v>2364</v>
      </c>
      <c r="B1322" s="300" t="s">
        <v>141</v>
      </c>
      <c r="C1322" s="301">
        <v>0</v>
      </c>
      <c r="D1322" s="301">
        <v>0</v>
      </c>
      <c r="E1322" s="332" t="str">
        <f t="shared" si="67"/>
        <v/>
      </c>
      <c r="F1322" s="275" t="str">
        <f t="shared" si="65"/>
        <v>否</v>
      </c>
      <c r="G1322" s="173" t="str">
        <f t="shared" si="66"/>
        <v>项</v>
      </c>
    </row>
    <row r="1323" ht="36" customHeight="1" spans="1:7">
      <c r="A1323" s="433" t="s">
        <v>2365</v>
      </c>
      <c r="B1323" s="300" t="s">
        <v>143</v>
      </c>
      <c r="C1323" s="301">
        <v>0</v>
      </c>
      <c r="D1323" s="301">
        <v>0</v>
      </c>
      <c r="E1323" s="332" t="str">
        <f t="shared" si="67"/>
        <v/>
      </c>
      <c r="F1323" s="275" t="str">
        <f t="shared" si="65"/>
        <v>否</v>
      </c>
      <c r="G1323" s="173" t="str">
        <f t="shared" si="66"/>
        <v>项</v>
      </c>
    </row>
    <row r="1324" ht="36" customHeight="1" spans="1:7">
      <c r="A1324" s="433" t="s">
        <v>2366</v>
      </c>
      <c r="B1324" s="300" t="s">
        <v>2367</v>
      </c>
      <c r="C1324" s="301">
        <v>0</v>
      </c>
      <c r="D1324" s="301"/>
      <c r="E1324" s="332" t="str">
        <f t="shared" si="67"/>
        <v/>
      </c>
      <c r="F1324" s="275" t="str">
        <f t="shared" si="65"/>
        <v>否</v>
      </c>
      <c r="G1324" s="173" t="str">
        <f t="shared" si="66"/>
        <v>项</v>
      </c>
    </row>
    <row r="1325" ht="36" customHeight="1" spans="1:7">
      <c r="A1325" s="433" t="s">
        <v>2368</v>
      </c>
      <c r="B1325" s="300" t="s">
        <v>2369</v>
      </c>
      <c r="C1325" s="301">
        <v>14</v>
      </c>
      <c r="D1325" s="301">
        <v>17</v>
      </c>
      <c r="E1325" s="332">
        <f t="shared" si="67"/>
        <v>21.43</v>
      </c>
      <c r="F1325" s="275" t="str">
        <f t="shared" si="65"/>
        <v>是</v>
      </c>
      <c r="G1325" s="173" t="str">
        <f t="shared" si="66"/>
        <v>项</v>
      </c>
    </row>
    <row r="1326" ht="36" customHeight="1" spans="1:7">
      <c r="A1326" s="433" t="s">
        <v>2370</v>
      </c>
      <c r="B1326" s="300" t="s">
        <v>2371</v>
      </c>
      <c r="C1326" s="301">
        <v>1</v>
      </c>
      <c r="D1326" s="301">
        <v>1</v>
      </c>
      <c r="E1326" s="332">
        <f t="shared" si="67"/>
        <v>0</v>
      </c>
      <c r="F1326" s="275" t="str">
        <f t="shared" si="65"/>
        <v>是</v>
      </c>
      <c r="G1326" s="173" t="str">
        <f t="shared" si="66"/>
        <v>项</v>
      </c>
    </row>
    <row r="1327" ht="36" customHeight="1" spans="1:7">
      <c r="A1327" s="433" t="s">
        <v>2372</v>
      </c>
      <c r="B1327" s="300" t="s">
        <v>2373</v>
      </c>
      <c r="C1327" s="301">
        <v>15</v>
      </c>
      <c r="D1327" s="301">
        <v>0</v>
      </c>
      <c r="E1327" s="332">
        <f t="shared" si="67"/>
        <v>-100</v>
      </c>
      <c r="F1327" s="275" t="str">
        <f t="shared" si="65"/>
        <v>是</v>
      </c>
      <c r="G1327" s="173" t="str">
        <f t="shared" si="66"/>
        <v>项</v>
      </c>
    </row>
    <row r="1328" ht="36" customHeight="1" spans="1:7">
      <c r="A1328" s="433" t="s">
        <v>2374</v>
      </c>
      <c r="B1328" s="300" t="s">
        <v>2375</v>
      </c>
      <c r="C1328" s="301">
        <v>0</v>
      </c>
      <c r="D1328" s="301">
        <v>0</v>
      </c>
      <c r="E1328" s="332" t="str">
        <f t="shared" si="67"/>
        <v/>
      </c>
      <c r="F1328" s="275" t="str">
        <f t="shared" si="65"/>
        <v>否</v>
      </c>
      <c r="G1328" s="173" t="str">
        <f t="shared" si="66"/>
        <v>项</v>
      </c>
    </row>
    <row r="1329" ht="36" customHeight="1" spans="1:7">
      <c r="A1329" s="433" t="s">
        <v>2376</v>
      </c>
      <c r="B1329" s="300" t="s">
        <v>2377</v>
      </c>
      <c r="C1329" s="301">
        <v>0</v>
      </c>
      <c r="D1329" s="301">
        <v>0</v>
      </c>
      <c r="E1329" s="332" t="str">
        <f t="shared" si="67"/>
        <v/>
      </c>
      <c r="F1329" s="275" t="str">
        <f t="shared" si="65"/>
        <v>否</v>
      </c>
      <c r="G1329" s="173" t="str">
        <f t="shared" si="66"/>
        <v>项</v>
      </c>
    </row>
    <row r="1330" ht="36" customHeight="1" spans="1:7">
      <c r="A1330" s="433" t="s">
        <v>2378</v>
      </c>
      <c r="B1330" s="300" t="s">
        <v>2379</v>
      </c>
      <c r="C1330" s="301">
        <v>0</v>
      </c>
      <c r="D1330" s="301">
        <v>0</v>
      </c>
      <c r="E1330" s="332" t="str">
        <f t="shared" si="67"/>
        <v/>
      </c>
      <c r="F1330" s="275" t="str">
        <f t="shared" si="65"/>
        <v>否</v>
      </c>
      <c r="G1330" s="173" t="str">
        <f t="shared" si="66"/>
        <v>项</v>
      </c>
    </row>
    <row r="1331" ht="36" customHeight="1" spans="1:7">
      <c r="A1331" s="433" t="s">
        <v>2380</v>
      </c>
      <c r="B1331" s="300" t="s">
        <v>2381</v>
      </c>
      <c r="C1331" s="301">
        <v>86</v>
      </c>
      <c r="D1331" s="301">
        <v>101</v>
      </c>
      <c r="E1331" s="332">
        <f t="shared" si="67"/>
        <v>17.44</v>
      </c>
      <c r="F1331" s="275" t="str">
        <f t="shared" si="65"/>
        <v>是</v>
      </c>
      <c r="G1331" s="173" t="str">
        <f t="shared" si="66"/>
        <v>项</v>
      </c>
    </row>
    <row r="1332" ht="36" customHeight="1" spans="1:7">
      <c r="A1332" s="433" t="s">
        <v>2382</v>
      </c>
      <c r="B1332" s="300" t="s">
        <v>2383</v>
      </c>
      <c r="C1332" s="301">
        <v>0</v>
      </c>
      <c r="D1332" s="301"/>
      <c r="E1332" s="332" t="str">
        <f t="shared" si="67"/>
        <v/>
      </c>
      <c r="F1332" s="275" t="str">
        <f t="shared" si="65"/>
        <v>否</v>
      </c>
      <c r="G1332" s="173" t="str">
        <f t="shared" si="66"/>
        <v>项</v>
      </c>
    </row>
    <row r="1333" ht="36" customHeight="1" spans="1:7">
      <c r="A1333" s="432" t="s">
        <v>2384</v>
      </c>
      <c r="B1333" s="295" t="s">
        <v>2385</v>
      </c>
      <c r="C1333" s="297">
        <f>SUM(C1334:C1336)</f>
        <v>22</v>
      </c>
      <c r="D1333" s="297">
        <f>SUM(D1334:D1336)</f>
        <v>20</v>
      </c>
      <c r="E1333" s="332">
        <f t="shared" si="67"/>
        <v>-9.09</v>
      </c>
      <c r="F1333" s="275" t="str">
        <f t="shared" si="65"/>
        <v>是</v>
      </c>
      <c r="G1333" s="173" t="str">
        <f t="shared" si="66"/>
        <v>款</v>
      </c>
    </row>
    <row r="1334" ht="36" customHeight="1" spans="1:7">
      <c r="A1334" s="433" t="s">
        <v>2386</v>
      </c>
      <c r="B1334" s="300" t="s">
        <v>2387</v>
      </c>
      <c r="C1334" s="301">
        <v>22</v>
      </c>
      <c r="D1334" s="301">
        <v>20</v>
      </c>
      <c r="E1334" s="332">
        <f t="shared" si="67"/>
        <v>-9.09</v>
      </c>
      <c r="F1334" s="275" t="str">
        <f t="shared" si="65"/>
        <v>是</v>
      </c>
      <c r="G1334" s="173" t="str">
        <f t="shared" si="66"/>
        <v>项</v>
      </c>
    </row>
    <row r="1335" ht="36" customHeight="1" spans="1:7">
      <c r="A1335" s="433" t="s">
        <v>2388</v>
      </c>
      <c r="B1335" s="300" t="s">
        <v>2389</v>
      </c>
      <c r="C1335" s="301">
        <v>0</v>
      </c>
      <c r="D1335" s="301">
        <v>0</v>
      </c>
      <c r="E1335" s="332" t="str">
        <f t="shared" si="67"/>
        <v/>
      </c>
      <c r="F1335" s="275" t="str">
        <f t="shared" si="65"/>
        <v>否</v>
      </c>
      <c r="G1335" s="173" t="str">
        <f t="shared" si="66"/>
        <v>项</v>
      </c>
    </row>
    <row r="1336" ht="36" customHeight="1" spans="1:7">
      <c r="A1336" s="433" t="s">
        <v>2390</v>
      </c>
      <c r="B1336" s="300" t="s">
        <v>2391</v>
      </c>
      <c r="C1336" s="301"/>
      <c r="D1336" s="301"/>
      <c r="E1336" s="332" t="str">
        <f t="shared" si="67"/>
        <v/>
      </c>
      <c r="F1336" s="275" t="str">
        <f t="shared" si="65"/>
        <v>否</v>
      </c>
      <c r="G1336" s="173" t="str">
        <f t="shared" si="66"/>
        <v>项</v>
      </c>
    </row>
    <row r="1337" ht="36" customHeight="1" spans="1:7">
      <c r="A1337" s="432" t="s">
        <v>2392</v>
      </c>
      <c r="B1337" s="295" t="s">
        <v>2393</v>
      </c>
      <c r="C1337" s="297">
        <f>SUM(C1338:C1342)</f>
        <v>18</v>
      </c>
      <c r="D1337" s="297">
        <f>SUM(D1338:D1342)</f>
        <v>0</v>
      </c>
      <c r="E1337" s="332">
        <f t="shared" si="67"/>
        <v>-100</v>
      </c>
      <c r="F1337" s="275" t="str">
        <f t="shared" si="65"/>
        <v>是</v>
      </c>
      <c r="G1337" s="173" t="str">
        <f t="shared" si="66"/>
        <v>款</v>
      </c>
    </row>
    <row r="1338" ht="36" customHeight="1" spans="1:7">
      <c r="A1338" s="433" t="s">
        <v>2394</v>
      </c>
      <c r="B1338" s="300" t="s">
        <v>2395</v>
      </c>
      <c r="C1338" s="301">
        <v>0</v>
      </c>
      <c r="D1338" s="301">
        <v>0</v>
      </c>
      <c r="E1338" s="332" t="str">
        <f t="shared" si="67"/>
        <v/>
      </c>
      <c r="F1338" s="275" t="str">
        <f t="shared" si="65"/>
        <v>否</v>
      </c>
      <c r="G1338" s="173" t="str">
        <f t="shared" si="66"/>
        <v>项</v>
      </c>
    </row>
    <row r="1339" ht="36" customHeight="1" spans="1:7">
      <c r="A1339" s="433" t="s">
        <v>2396</v>
      </c>
      <c r="B1339" s="300" t="s">
        <v>2397</v>
      </c>
      <c r="C1339" s="301">
        <v>0</v>
      </c>
      <c r="D1339" s="301">
        <v>0</v>
      </c>
      <c r="E1339" s="332" t="str">
        <f t="shared" si="67"/>
        <v/>
      </c>
      <c r="F1339" s="275" t="str">
        <f t="shared" si="65"/>
        <v>否</v>
      </c>
      <c r="G1339" s="173" t="str">
        <f t="shared" si="66"/>
        <v>项</v>
      </c>
    </row>
    <row r="1340" ht="36" customHeight="1" spans="1:7">
      <c r="A1340" s="433" t="s">
        <v>2398</v>
      </c>
      <c r="B1340" s="300" t="s">
        <v>2399</v>
      </c>
      <c r="C1340" s="301">
        <v>18</v>
      </c>
      <c r="D1340" s="301">
        <v>0</v>
      </c>
      <c r="E1340" s="332">
        <f t="shared" si="67"/>
        <v>-100</v>
      </c>
      <c r="F1340" s="275" t="str">
        <f t="shared" si="65"/>
        <v>是</v>
      </c>
      <c r="G1340" s="173" t="str">
        <f t="shared" si="66"/>
        <v>项</v>
      </c>
    </row>
    <row r="1341" ht="36" customHeight="1" spans="1:7">
      <c r="A1341" s="433" t="s">
        <v>2400</v>
      </c>
      <c r="B1341" s="300" t="s">
        <v>2401</v>
      </c>
      <c r="C1341" s="301">
        <v>0</v>
      </c>
      <c r="D1341" s="301">
        <v>0</v>
      </c>
      <c r="E1341" s="332" t="str">
        <f t="shared" si="67"/>
        <v/>
      </c>
      <c r="F1341" s="275" t="str">
        <f t="shared" si="65"/>
        <v>否</v>
      </c>
      <c r="G1341" s="173" t="str">
        <f t="shared" si="66"/>
        <v>项</v>
      </c>
    </row>
    <row r="1342" ht="36" customHeight="1" spans="1:7">
      <c r="A1342" s="433" t="s">
        <v>2402</v>
      </c>
      <c r="B1342" s="300" t="s">
        <v>2403</v>
      </c>
      <c r="C1342" s="301">
        <v>0</v>
      </c>
      <c r="D1342" s="301">
        <v>0</v>
      </c>
      <c r="E1342" s="332" t="str">
        <f t="shared" si="67"/>
        <v/>
      </c>
      <c r="F1342" s="275" t="str">
        <f t="shared" si="65"/>
        <v>否</v>
      </c>
      <c r="G1342" s="173" t="str">
        <f t="shared" si="66"/>
        <v>项</v>
      </c>
    </row>
    <row r="1343" ht="36" customHeight="1" spans="1:7">
      <c r="A1343" s="432" t="s">
        <v>2404</v>
      </c>
      <c r="B1343" s="295" t="s">
        <v>2405</v>
      </c>
      <c r="C1343" s="297">
        <f>C1344</f>
        <v>0</v>
      </c>
      <c r="D1343" s="297">
        <f>D1344</f>
        <v>0</v>
      </c>
      <c r="E1343" s="332" t="str">
        <f t="shared" si="67"/>
        <v/>
      </c>
      <c r="F1343" s="275" t="str">
        <f t="shared" si="65"/>
        <v>否</v>
      </c>
      <c r="G1343" s="173" t="str">
        <f t="shared" si="66"/>
        <v>款</v>
      </c>
    </row>
    <row r="1344" ht="36" customHeight="1" spans="1:7">
      <c r="A1344" s="333" t="s">
        <v>2406</v>
      </c>
      <c r="B1344" s="300" t="s">
        <v>2407</v>
      </c>
      <c r="C1344" s="301">
        <v>0</v>
      </c>
      <c r="D1344" s="301">
        <v>0</v>
      </c>
      <c r="E1344" s="332" t="str">
        <f t="shared" si="67"/>
        <v/>
      </c>
      <c r="F1344" s="275" t="str">
        <f t="shared" si="65"/>
        <v>否</v>
      </c>
      <c r="G1344" s="173" t="str">
        <f t="shared" si="66"/>
        <v>项</v>
      </c>
    </row>
    <row r="1345" ht="36" customHeight="1" spans="1:7">
      <c r="A1345" s="440" t="s">
        <v>2408</v>
      </c>
      <c r="B1345" s="438" t="s">
        <v>524</v>
      </c>
      <c r="C1345" s="439"/>
      <c r="D1345" s="439"/>
      <c r="E1345" s="332" t="str">
        <f t="shared" si="67"/>
        <v/>
      </c>
      <c r="F1345" s="275" t="str">
        <f t="shared" si="65"/>
        <v>否</v>
      </c>
      <c r="G1345" s="173" t="str">
        <f t="shared" si="66"/>
        <v>项</v>
      </c>
    </row>
    <row r="1346" ht="36" customHeight="1" spans="1:7">
      <c r="A1346" s="432" t="s">
        <v>110</v>
      </c>
      <c r="B1346" s="295" t="s">
        <v>111</v>
      </c>
      <c r="C1346" s="297">
        <v>4500</v>
      </c>
      <c r="D1346" s="297">
        <v>3000</v>
      </c>
      <c r="E1346" s="332">
        <f t="shared" si="67"/>
        <v>-33.33</v>
      </c>
      <c r="F1346" s="275" t="str">
        <f t="shared" si="65"/>
        <v>是</v>
      </c>
      <c r="G1346" s="173" t="str">
        <f t="shared" si="66"/>
        <v>类</v>
      </c>
    </row>
    <row r="1347" ht="36" customHeight="1" spans="1:7">
      <c r="A1347" s="432" t="s">
        <v>112</v>
      </c>
      <c r="B1347" s="295" t="s">
        <v>113</v>
      </c>
      <c r="C1347" s="297">
        <v>9201</v>
      </c>
      <c r="D1347" s="297">
        <v>10505</v>
      </c>
      <c r="E1347" s="332">
        <f t="shared" si="67"/>
        <v>14.17</v>
      </c>
      <c r="F1347" s="275" t="str">
        <f t="shared" si="65"/>
        <v>是</v>
      </c>
      <c r="G1347" s="173" t="str">
        <f t="shared" si="66"/>
        <v>类</v>
      </c>
    </row>
    <row r="1348" ht="36" customHeight="1" spans="1:7">
      <c r="A1348" s="432" t="s">
        <v>2409</v>
      </c>
      <c r="B1348" s="295" t="s">
        <v>2410</v>
      </c>
      <c r="C1348" s="297">
        <v>9201</v>
      </c>
      <c r="D1348" s="297">
        <v>10505</v>
      </c>
      <c r="E1348" s="332">
        <f t="shared" si="67"/>
        <v>14.17</v>
      </c>
      <c r="F1348" s="275" t="str">
        <f t="shared" si="65"/>
        <v>是</v>
      </c>
      <c r="G1348" s="173" t="str">
        <f t="shared" si="66"/>
        <v>款</v>
      </c>
    </row>
    <row r="1349" ht="36" customHeight="1" spans="1:7">
      <c r="A1349" s="433" t="s">
        <v>2411</v>
      </c>
      <c r="B1349" s="300" t="s">
        <v>2412</v>
      </c>
      <c r="C1349" s="301">
        <v>9201</v>
      </c>
      <c r="D1349" s="301">
        <v>10505</v>
      </c>
      <c r="E1349" s="332">
        <f t="shared" si="67"/>
        <v>14.17</v>
      </c>
      <c r="F1349" s="275" t="str">
        <f t="shared" si="65"/>
        <v>是</v>
      </c>
      <c r="G1349" s="173" t="str">
        <f t="shared" si="66"/>
        <v>项</v>
      </c>
    </row>
    <row r="1350" ht="36" customHeight="1" spans="1:7">
      <c r="A1350" s="433" t="s">
        <v>2413</v>
      </c>
      <c r="B1350" s="300" t="s">
        <v>2414</v>
      </c>
      <c r="C1350" s="301"/>
      <c r="D1350" s="301"/>
      <c r="E1350" s="332" t="str">
        <f t="shared" si="67"/>
        <v/>
      </c>
      <c r="F1350" s="275" t="str">
        <f t="shared" si="65"/>
        <v>否</v>
      </c>
      <c r="G1350" s="173" t="str">
        <f t="shared" si="66"/>
        <v>项</v>
      </c>
    </row>
    <row r="1351" ht="36" customHeight="1" spans="1:7">
      <c r="A1351" s="433" t="s">
        <v>2415</v>
      </c>
      <c r="B1351" s="300" t="s">
        <v>2416</v>
      </c>
      <c r="C1351" s="301"/>
      <c r="D1351" s="301"/>
      <c r="E1351" s="332" t="str">
        <f t="shared" si="67"/>
        <v/>
      </c>
      <c r="F1351" s="275" t="str">
        <f t="shared" si="65"/>
        <v>否</v>
      </c>
      <c r="G1351" s="173" t="str">
        <f t="shared" si="66"/>
        <v>项</v>
      </c>
    </row>
    <row r="1352" ht="36" customHeight="1" spans="1:7">
      <c r="A1352" s="433">
        <v>2320399</v>
      </c>
      <c r="B1352" s="300" t="s">
        <v>2417</v>
      </c>
      <c r="C1352" s="301">
        <v>0</v>
      </c>
      <c r="D1352" s="301">
        <v>0</v>
      </c>
      <c r="E1352" s="332" t="str">
        <f t="shared" si="67"/>
        <v/>
      </c>
      <c r="F1352" s="275" t="str">
        <f t="shared" si="65"/>
        <v>否</v>
      </c>
      <c r="G1352" s="173" t="str">
        <f t="shared" si="66"/>
        <v>项</v>
      </c>
    </row>
    <row r="1353" ht="36" customHeight="1" spans="1:7">
      <c r="A1353" s="432" t="s">
        <v>2418</v>
      </c>
      <c r="B1353" s="438" t="s">
        <v>524</v>
      </c>
      <c r="C1353" s="297"/>
      <c r="D1353" s="297"/>
      <c r="E1353" s="332" t="str">
        <f t="shared" si="67"/>
        <v/>
      </c>
      <c r="F1353" s="275" t="str">
        <f t="shared" si="65"/>
        <v>否</v>
      </c>
      <c r="G1353" s="173" t="str">
        <f t="shared" si="66"/>
        <v>项</v>
      </c>
    </row>
    <row r="1354" ht="36" customHeight="1" spans="1:7">
      <c r="A1354" s="432" t="s">
        <v>114</v>
      </c>
      <c r="B1354" s="295" t="s">
        <v>115</v>
      </c>
      <c r="C1354" s="297">
        <f>SUM(C1355)</f>
        <v>90</v>
      </c>
      <c r="D1354" s="297">
        <f>SUM(D1355)</f>
        <v>125</v>
      </c>
      <c r="E1354" s="332">
        <f t="shared" si="67"/>
        <v>38.89</v>
      </c>
      <c r="F1354" s="275" t="str">
        <f t="shared" ref="F1354:F1361" si="68">IF(LEN(A1354)=3,"是",IF(B1354&lt;&gt;"",IF(SUM(C1354:D1354)&lt;&gt;0,"是","否"),"是"))</f>
        <v>是</v>
      </c>
      <c r="G1354" s="173" t="str">
        <f t="shared" ref="G1354:G1361" si="69">IF(LEN(A1354)=3,"类",IF(LEN(A1354)=5,"款","项"))</f>
        <v>类</v>
      </c>
    </row>
    <row r="1355" ht="36" customHeight="1" spans="1:7">
      <c r="A1355" s="432" t="s">
        <v>2419</v>
      </c>
      <c r="B1355" s="295" t="s">
        <v>2420</v>
      </c>
      <c r="C1355" s="297">
        <v>90</v>
      </c>
      <c r="D1355" s="297">
        <v>125</v>
      </c>
      <c r="E1355" s="332">
        <f t="shared" ref="E1355:E1361" si="70">IFERROR((D1355/C1355-1)*100,"")</f>
        <v>38.89</v>
      </c>
      <c r="F1355" s="275" t="str">
        <f t="shared" si="68"/>
        <v>是</v>
      </c>
      <c r="G1355" s="173" t="str">
        <f t="shared" si="69"/>
        <v>款</v>
      </c>
    </row>
    <row r="1356" ht="36" customHeight="1" spans="1:7">
      <c r="A1356" s="432" t="s">
        <v>116</v>
      </c>
      <c r="B1356" s="295" t="s">
        <v>117</v>
      </c>
      <c r="C1356" s="297"/>
      <c r="D1356" s="297"/>
      <c r="E1356" s="332" t="str">
        <f t="shared" si="70"/>
        <v/>
      </c>
      <c r="F1356" s="275" t="str">
        <f t="shared" si="68"/>
        <v>是</v>
      </c>
      <c r="G1356" s="173" t="str">
        <f t="shared" si="69"/>
        <v>类</v>
      </c>
    </row>
    <row r="1357" ht="36" customHeight="1" spans="1:7">
      <c r="A1357" s="432" t="s">
        <v>2421</v>
      </c>
      <c r="B1357" s="295" t="s">
        <v>2422</v>
      </c>
      <c r="C1357" s="297"/>
      <c r="D1357" s="297"/>
      <c r="E1357" s="332" t="str">
        <f t="shared" si="70"/>
        <v/>
      </c>
      <c r="F1357" s="275" t="str">
        <f t="shared" si="68"/>
        <v>否</v>
      </c>
      <c r="G1357" s="173" t="str">
        <f t="shared" si="69"/>
        <v>款</v>
      </c>
    </row>
    <row r="1358" ht="36" customHeight="1" spans="1:7">
      <c r="A1358" s="432" t="s">
        <v>2423</v>
      </c>
      <c r="B1358" s="295" t="s">
        <v>2088</v>
      </c>
      <c r="C1358" s="297"/>
      <c r="D1358" s="297"/>
      <c r="E1358" s="332" t="str">
        <f t="shared" si="70"/>
        <v/>
      </c>
      <c r="F1358" s="275" t="str">
        <f t="shared" si="68"/>
        <v>否</v>
      </c>
      <c r="G1358" s="173" t="str">
        <f t="shared" si="69"/>
        <v>款</v>
      </c>
    </row>
    <row r="1359" ht="36" customHeight="1" spans="1:7">
      <c r="A1359" s="437" t="s">
        <v>2424</v>
      </c>
      <c r="B1359" s="438" t="s">
        <v>524</v>
      </c>
      <c r="C1359" s="452">
        <v>0</v>
      </c>
      <c r="D1359" s="452">
        <v>0</v>
      </c>
      <c r="E1359" s="332" t="str">
        <f t="shared" si="70"/>
        <v/>
      </c>
      <c r="F1359" s="275" t="str">
        <f t="shared" si="68"/>
        <v>否</v>
      </c>
      <c r="G1359" s="173" t="str">
        <f t="shared" si="69"/>
        <v>项</v>
      </c>
    </row>
    <row r="1360" ht="36" customHeight="1" spans="1:6">
      <c r="A1360" s="453"/>
      <c r="B1360" s="438"/>
      <c r="C1360" s="452"/>
      <c r="D1360" s="452"/>
      <c r="E1360" s="332" t="str">
        <f t="shared" si="70"/>
        <v/>
      </c>
      <c r="F1360" s="275" t="str">
        <f t="shared" si="68"/>
        <v>是</v>
      </c>
    </row>
    <row r="1361" ht="36" customHeight="1" spans="1:6">
      <c r="A1361" s="454"/>
      <c r="B1361" s="455" t="s">
        <v>2425</v>
      </c>
      <c r="C1361" s="296">
        <f>C4+C256+C259+C279+C373+C429+C486+C546+C675+C749+C829+C853+C966+C1031+C1102+C1123+C1151+C1161+C1207+C1228+C1287+C1346+C1347+C1354+C1356</f>
        <v>299033</v>
      </c>
      <c r="D1361" s="296">
        <f>D4+D256+D259+D279+D373+D429+D486+D546+D675+D749+D829+D853+D966+D1031+D1102+D1123+D1151+D1161+D1207+D1228+D1287+D1346+D1347+D1354+D1356</f>
        <v>284713</v>
      </c>
      <c r="E1361" s="332">
        <f t="shared" si="70"/>
        <v>-4.79</v>
      </c>
      <c r="F1361" s="275" t="str">
        <f t="shared" si="68"/>
        <v>是</v>
      </c>
    </row>
    <row r="1362" spans="3:3">
      <c r="C1362" s="369"/>
    </row>
    <row r="1363" spans="3:3">
      <c r="C1363" s="394"/>
    </row>
    <row r="1364" spans="3:3">
      <c r="C1364" s="369"/>
    </row>
    <row r="1365" spans="3:3">
      <c r="C1365" s="394"/>
    </row>
    <row r="1366" spans="3:3">
      <c r="C1366" s="369"/>
    </row>
    <row r="1367" spans="3:3">
      <c r="C1367" s="369"/>
    </row>
    <row r="1368" spans="3:3">
      <c r="C1368" s="394"/>
    </row>
    <row r="1369" spans="3:3">
      <c r="C1369" s="369"/>
    </row>
    <row r="1370" spans="3:3">
      <c r="C1370" s="369"/>
    </row>
    <row r="1371" spans="3:3">
      <c r="C1371" s="369"/>
    </row>
    <row r="1372" spans="3:3">
      <c r="C1372" s="369"/>
    </row>
    <row r="1373" spans="3:3">
      <c r="C1373" s="394"/>
    </row>
    <row r="1374" spans="3:3">
      <c r="C1374" s="369"/>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52">
    <cfRule type="cellIs" dxfId="2" priority="1110" stopIfTrue="1" operator="lessThan">
      <formula>0</formula>
    </cfRule>
  </conditionalFormatting>
  <conditionalFormatting sqref="F253">
    <cfRule type="cellIs" dxfId="2" priority="1109" stopIfTrue="1" operator="lessThan">
      <formula>0</formula>
    </cfRule>
  </conditionalFormatting>
  <conditionalFormatting sqref="F254">
    <cfRule type="cellIs" dxfId="2" priority="1108" stopIfTrue="1" operator="lessThan">
      <formula>0</formula>
    </cfRule>
  </conditionalFormatting>
  <conditionalFormatting sqref="F255">
    <cfRule type="cellIs" dxfId="2" priority="1107" stopIfTrue="1" operator="lessThan">
      <formula>0</formula>
    </cfRule>
  </conditionalFormatting>
  <conditionalFormatting sqref="F256">
    <cfRule type="cellIs" dxfId="2" priority="1106" stopIfTrue="1" operator="lessThan">
      <formula>0</formula>
    </cfRule>
  </conditionalFormatting>
  <conditionalFormatting sqref="F257">
    <cfRule type="cellIs" dxfId="2" priority="1105" stopIfTrue="1" operator="lessThan">
      <formula>0</formula>
    </cfRule>
  </conditionalFormatting>
  <conditionalFormatting sqref="F258">
    <cfRule type="cellIs" dxfId="2" priority="1104" stopIfTrue="1" operator="lessThan">
      <formula>0</formula>
    </cfRule>
  </conditionalFormatting>
  <conditionalFormatting sqref="F259">
    <cfRule type="cellIs" dxfId="2" priority="1103" stopIfTrue="1" operator="lessThan">
      <formula>0</formula>
    </cfRule>
  </conditionalFormatting>
  <conditionalFormatting sqref="F260">
    <cfRule type="cellIs" dxfId="2" priority="1102" stopIfTrue="1" operator="lessThan">
      <formula>0</formula>
    </cfRule>
  </conditionalFormatting>
  <conditionalFormatting sqref="F261">
    <cfRule type="cellIs" dxfId="2" priority="1101" stopIfTrue="1" operator="lessThan">
      <formula>0</formula>
    </cfRule>
  </conditionalFormatting>
  <conditionalFormatting sqref="F262">
    <cfRule type="cellIs" dxfId="2" priority="1100" stopIfTrue="1" operator="lessThan">
      <formula>0</formula>
    </cfRule>
  </conditionalFormatting>
  <conditionalFormatting sqref="F263">
    <cfRule type="cellIs" dxfId="2" priority="1099" stopIfTrue="1" operator="lessThan">
      <formula>0</formula>
    </cfRule>
  </conditionalFormatting>
  <conditionalFormatting sqref="F264">
    <cfRule type="cellIs" dxfId="2" priority="1098" stopIfTrue="1" operator="lessThan">
      <formula>0</formula>
    </cfRule>
  </conditionalFormatting>
  <conditionalFormatting sqref="F265">
    <cfRule type="cellIs" dxfId="2" priority="1097" stopIfTrue="1" operator="lessThan">
      <formula>0</formula>
    </cfRule>
  </conditionalFormatting>
  <conditionalFormatting sqref="F266">
    <cfRule type="cellIs" dxfId="2" priority="1096" stopIfTrue="1" operator="lessThan">
      <formula>0</formula>
    </cfRule>
  </conditionalFormatting>
  <conditionalFormatting sqref="F267">
    <cfRule type="cellIs" dxfId="2" priority="1095" stopIfTrue="1" operator="lessThan">
      <formula>0</formula>
    </cfRule>
  </conditionalFormatting>
  <conditionalFormatting sqref="F268">
    <cfRule type="cellIs" dxfId="2" priority="1094" stopIfTrue="1" operator="lessThan">
      <formula>0</formula>
    </cfRule>
  </conditionalFormatting>
  <conditionalFormatting sqref="F269">
    <cfRule type="cellIs" dxfId="2" priority="1093" stopIfTrue="1" operator="lessThan">
      <formula>0</formula>
    </cfRule>
  </conditionalFormatting>
  <conditionalFormatting sqref="F270">
    <cfRule type="cellIs" dxfId="2" priority="1092" stopIfTrue="1" operator="lessThan">
      <formula>0</formula>
    </cfRule>
  </conditionalFormatting>
  <conditionalFormatting sqref="F271">
    <cfRule type="cellIs" dxfId="2" priority="1091" stopIfTrue="1" operator="lessThan">
      <formula>0</formula>
    </cfRule>
  </conditionalFormatting>
  <conditionalFormatting sqref="F272">
    <cfRule type="cellIs" dxfId="2" priority="1090" stopIfTrue="1" operator="lessThan">
      <formula>0</formula>
    </cfRule>
  </conditionalFormatting>
  <conditionalFormatting sqref="F273">
    <cfRule type="cellIs" dxfId="2" priority="1089" stopIfTrue="1" operator="lessThan">
      <formula>0</formula>
    </cfRule>
  </conditionalFormatting>
  <conditionalFormatting sqref="F274">
    <cfRule type="cellIs" dxfId="2" priority="1088" stopIfTrue="1" operator="lessThan">
      <formula>0</formula>
    </cfRule>
  </conditionalFormatting>
  <conditionalFormatting sqref="F275">
    <cfRule type="cellIs" dxfId="2" priority="1087" stopIfTrue="1" operator="lessThan">
      <formula>0</formula>
    </cfRule>
  </conditionalFormatting>
  <conditionalFormatting sqref="F276">
    <cfRule type="cellIs" dxfId="2" priority="1086" stopIfTrue="1" operator="lessThan">
      <formula>0</formula>
    </cfRule>
  </conditionalFormatting>
  <conditionalFormatting sqref="F277">
    <cfRule type="cellIs" dxfId="2" priority="1085" stopIfTrue="1" operator="lessThan">
      <formula>0</formula>
    </cfRule>
  </conditionalFormatting>
  <conditionalFormatting sqref="F278">
    <cfRule type="cellIs" dxfId="2" priority="1084" stopIfTrue="1" operator="lessThan">
      <formula>0</formula>
    </cfRule>
  </conditionalFormatting>
  <conditionalFormatting sqref="F279">
    <cfRule type="cellIs" dxfId="2" priority="1083" stopIfTrue="1" operator="lessThan">
      <formula>0</formula>
    </cfRule>
  </conditionalFormatting>
  <conditionalFormatting sqref="F280">
    <cfRule type="cellIs" dxfId="2" priority="1082" stopIfTrue="1" operator="lessThan">
      <formula>0</formula>
    </cfRule>
  </conditionalFormatting>
  <conditionalFormatting sqref="F281">
    <cfRule type="cellIs" dxfId="2" priority="1081" stopIfTrue="1" operator="lessThan">
      <formula>0</formula>
    </cfRule>
  </conditionalFormatting>
  <conditionalFormatting sqref="F282">
    <cfRule type="cellIs" dxfId="2" priority="1080" stopIfTrue="1" operator="lessThan">
      <formula>0</formula>
    </cfRule>
  </conditionalFormatting>
  <conditionalFormatting sqref="F283">
    <cfRule type="cellIs" dxfId="2" priority="1079" stopIfTrue="1" operator="lessThan">
      <formula>0</formula>
    </cfRule>
  </conditionalFormatting>
  <conditionalFormatting sqref="F284">
    <cfRule type="cellIs" dxfId="2" priority="1078" stopIfTrue="1" operator="lessThan">
      <formula>0</formula>
    </cfRule>
  </conditionalFormatting>
  <conditionalFormatting sqref="F285">
    <cfRule type="cellIs" dxfId="2" priority="1077" stopIfTrue="1" operator="lessThan">
      <formula>0</formula>
    </cfRule>
  </conditionalFormatting>
  <conditionalFormatting sqref="F286">
    <cfRule type="cellIs" dxfId="2" priority="1076" stopIfTrue="1" operator="lessThan">
      <formula>0</formula>
    </cfRule>
  </conditionalFormatting>
  <conditionalFormatting sqref="F287">
    <cfRule type="cellIs" dxfId="2" priority="1075" stopIfTrue="1" operator="lessThan">
      <formula>0</formula>
    </cfRule>
  </conditionalFormatting>
  <conditionalFormatting sqref="F288">
    <cfRule type="cellIs" dxfId="2" priority="1074" stopIfTrue="1" operator="lessThan">
      <formula>0</formula>
    </cfRule>
  </conditionalFormatting>
  <conditionalFormatting sqref="F289">
    <cfRule type="cellIs" dxfId="2" priority="1073" stopIfTrue="1" operator="lessThan">
      <formula>0</formula>
    </cfRule>
  </conditionalFormatting>
  <conditionalFormatting sqref="F290">
    <cfRule type="cellIs" dxfId="2" priority="1072" stopIfTrue="1" operator="lessThan">
      <formula>0</formula>
    </cfRule>
  </conditionalFormatting>
  <conditionalFormatting sqref="F291">
    <cfRule type="cellIs" dxfId="2" priority="1071" stopIfTrue="1" operator="lessThan">
      <formula>0</formula>
    </cfRule>
  </conditionalFormatting>
  <conditionalFormatting sqref="F292">
    <cfRule type="cellIs" dxfId="2" priority="1070" stopIfTrue="1" operator="lessThan">
      <formula>0</formula>
    </cfRule>
  </conditionalFormatting>
  <conditionalFormatting sqref="F293">
    <cfRule type="cellIs" dxfId="2" priority="1069" stopIfTrue="1" operator="lessThan">
      <formula>0</formula>
    </cfRule>
  </conditionalFormatting>
  <conditionalFormatting sqref="F294">
    <cfRule type="cellIs" dxfId="2" priority="1068" stopIfTrue="1" operator="lessThan">
      <formula>0</formula>
    </cfRule>
  </conditionalFormatting>
  <conditionalFormatting sqref="F295">
    <cfRule type="cellIs" dxfId="2" priority="1067" stopIfTrue="1" operator="lessThan">
      <formula>0</formula>
    </cfRule>
  </conditionalFormatting>
  <conditionalFormatting sqref="F296">
    <cfRule type="cellIs" dxfId="2" priority="1066" stopIfTrue="1" operator="lessThan">
      <formula>0</formula>
    </cfRule>
  </conditionalFormatting>
  <conditionalFormatting sqref="F297">
    <cfRule type="cellIs" dxfId="2" priority="1065" stopIfTrue="1" operator="lessThan">
      <formula>0</formula>
    </cfRule>
  </conditionalFormatting>
  <conditionalFormatting sqref="F298">
    <cfRule type="cellIs" dxfId="2" priority="1064" stopIfTrue="1" operator="lessThan">
      <formula>0</formula>
    </cfRule>
  </conditionalFormatting>
  <conditionalFormatting sqref="F299">
    <cfRule type="cellIs" dxfId="2" priority="1063" stopIfTrue="1" operator="lessThan">
      <formula>0</formula>
    </cfRule>
  </conditionalFormatting>
  <conditionalFormatting sqref="F300">
    <cfRule type="cellIs" dxfId="2" priority="1062" stopIfTrue="1" operator="lessThan">
      <formula>0</formula>
    </cfRule>
  </conditionalFormatting>
  <conditionalFormatting sqref="F301">
    <cfRule type="cellIs" dxfId="2" priority="1061" stopIfTrue="1" operator="lessThan">
      <formula>0</formula>
    </cfRule>
  </conditionalFormatting>
  <conditionalFormatting sqref="F302">
    <cfRule type="cellIs" dxfId="2" priority="1060" stopIfTrue="1" operator="lessThan">
      <formula>0</formula>
    </cfRule>
  </conditionalFormatting>
  <conditionalFormatting sqref="F303">
    <cfRule type="cellIs" dxfId="2" priority="1059" stopIfTrue="1" operator="lessThan">
      <formula>0</formula>
    </cfRule>
  </conditionalFormatting>
  <conditionalFormatting sqref="F304">
    <cfRule type="cellIs" dxfId="2" priority="1058" stopIfTrue="1" operator="lessThan">
      <formula>0</formula>
    </cfRule>
  </conditionalFormatting>
  <conditionalFormatting sqref="F305">
    <cfRule type="cellIs" dxfId="2" priority="1057" stopIfTrue="1" operator="lessThan">
      <formula>0</formula>
    </cfRule>
  </conditionalFormatting>
  <conditionalFormatting sqref="F306">
    <cfRule type="cellIs" dxfId="2" priority="1056" stopIfTrue="1" operator="lessThan">
      <formula>0</formula>
    </cfRule>
  </conditionalFormatting>
  <conditionalFormatting sqref="F307">
    <cfRule type="cellIs" dxfId="2" priority="1055" stopIfTrue="1" operator="lessThan">
      <formula>0</formula>
    </cfRule>
  </conditionalFormatting>
  <conditionalFormatting sqref="F308">
    <cfRule type="cellIs" dxfId="2" priority="1054" stopIfTrue="1" operator="lessThan">
      <formula>0</formula>
    </cfRule>
  </conditionalFormatting>
  <conditionalFormatting sqref="F309">
    <cfRule type="cellIs" dxfId="2" priority="1053" stopIfTrue="1" operator="lessThan">
      <formula>0</formula>
    </cfRule>
  </conditionalFormatting>
  <conditionalFormatting sqref="F310">
    <cfRule type="cellIs" dxfId="2" priority="1052" stopIfTrue="1" operator="lessThan">
      <formula>0</formula>
    </cfRule>
  </conditionalFormatting>
  <conditionalFormatting sqref="F311">
    <cfRule type="cellIs" dxfId="2" priority="1051" stopIfTrue="1" operator="lessThan">
      <formula>0</formula>
    </cfRule>
  </conditionalFormatting>
  <conditionalFormatting sqref="F312">
    <cfRule type="cellIs" dxfId="2" priority="1050" stopIfTrue="1" operator="lessThan">
      <formula>0</formula>
    </cfRule>
  </conditionalFormatting>
  <conditionalFormatting sqref="F313">
    <cfRule type="cellIs" dxfId="2" priority="1049" stopIfTrue="1" operator="lessThan">
      <formula>0</formula>
    </cfRule>
  </conditionalFormatting>
  <conditionalFormatting sqref="F314">
    <cfRule type="cellIs" dxfId="2" priority="1048" stopIfTrue="1" operator="lessThan">
      <formula>0</formula>
    </cfRule>
  </conditionalFormatting>
  <conditionalFormatting sqref="F315">
    <cfRule type="cellIs" dxfId="2" priority="1047" stopIfTrue="1" operator="lessThan">
      <formula>0</formula>
    </cfRule>
  </conditionalFormatting>
  <conditionalFormatting sqref="F316">
    <cfRule type="cellIs" dxfId="2" priority="1046" stopIfTrue="1" operator="lessThan">
      <formula>0</formula>
    </cfRule>
  </conditionalFormatting>
  <conditionalFormatting sqref="F317">
    <cfRule type="cellIs" dxfId="2" priority="1045" stopIfTrue="1" operator="lessThan">
      <formula>0</formula>
    </cfRule>
  </conditionalFormatting>
  <conditionalFormatting sqref="F318">
    <cfRule type="cellIs" dxfId="2" priority="1044" stopIfTrue="1" operator="lessThan">
      <formula>0</formula>
    </cfRule>
  </conditionalFormatting>
  <conditionalFormatting sqref="F319">
    <cfRule type="cellIs" dxfId="2" priority="1043" stopIfTrue="1" operator="lessThan">
      <formula>0</formula>
    </cfRule>
  </conditionalFormatting>
  <conditionalFormatting sqref="F320">
    <cfRule type="cellIs" dxfId="2" priority="1042" stopIfTrue="1" operator="lessThan">
      <formula>0</formula>
    </cfRule>
  </conditionalFormatting>
  <conditionalFormatting sqref="F321">
    <cfRule type="cellIs" dxfId="2" priority="1041" stopIfTrue="1" operator="lessThan">
      <formula>0</formula>
    </cfRule>
  </conditionalFormatting>
  <conditionalFormatting sqref="F322">
    <cfRule type="cellIs" dxfId="2" priority="1040" stopIfTrue="1" operator="lessThan">
      <formula>0</formula>
    </cfRule>
  </conditionalFormatting>
  <conditionalFormatting sqref="F323">
    <cfRule type="cellIs" dxfId="2" priority="1039" stopIfTrue="1" operator="lessThan">
      <formula>0</formula>
    </cfRule>
  </conditionalFormatting>
  <conditionalFormatting sqref="F324">
    <cfRule type="cellIs" dxfId="2" priority="1038" stopIfTrue="1" operator="lessThan">
      <formula>0</formula>
    </cfRule>
  </conditionalFormatting>
  <conditionalFormatting sqref="F325">
    <cfRule type="cellIs" dxfId="2" priority="1037" stopIfTrue="1" operator="lessThan">
      <formula>0</formula>
    </cfRule>
  </conditionalFormatting>
  <conditionalFormatting sqref="F326">
    <cfRule type="cellIs" dxfId="2" priority="1036" stopIfTrue="1" operator="lessThan">
      <formula>0</formula>
    </cfRule>
  </conditionalFormatting>
  <conditionalFormatting sqref="F327">
    <cfRule type="cellIs" dxfId="2" priority="1035" stopIfTrue="1" operator="lessThan">
      <formula>0</formula>
    </cfRule>
  </conditionalFormatting>
  <conditionalFormatting sqref="F328">
    <cfRule type="cellIs" dxfId="2" priority="1034" stopIfTrue="1" operator="lessThan">
      <formula>0</formula>
    </cfRule>
  </conditionalFormatting>
  <conditionalFormatting sqref="F329">
    <cfRule type="cellIs" dxfId="2" priority="1033" stopIfTrue="1" operator="lessThan">
      <formula>0</formula>
    </cfRule>
  </conditionalFormatting>
  <conditionalFormatting sqref="F330">
    <cfRule type="cellIs" dxfId="2" priority="1032" stopIfTrue="1" operator="lessThan">
      <formula>0</formula>
    </cfRule>
  </conditionalFormatting>
  <conditionalFormatting sqref="F331">
    <cfRule type="cellIs" dxfId="2" priority="1031" stopIfTrue="1" operator="lessThan">
      <formula>0</formula>
    </cfRule>
  </conditionalFormatting>
  <conditionalFormatting sqref="F332">
    <cfRule type="cellIs" dxfId="2" priority="1030" stopIfTrue="1" operator="lessThan">
      <formula>0</formula>
    </cfRule>
  </conditionalFormatting>
  <conditionalFormatting sqref="F333">
    <cfRule type="cellIs" dxfId="2" priority="1029" stopIfTrue="1" operator="lessThan">
      <formula>0</formula>
    </cfRule>
  </conditionalFormatting>
  <conditionalFormatting sqref="F334">
    <cfRule type="cellIs" dxfId="2" priority="1028" stopIfTrue="1" operator="lessThan">
      <formula>0</formula>
    </cfRule>
  </conditionalFormatting>
  <conditionalFormatting sqref="F335">
    <cfRule type="cellIs" dxfId="2" priority="1027" stopIfTrue="1" operator="lessThan">
      <formula>0</formula>
    </cfRule>
  </conditionalFormatting>
  <conditionalFormatting sqref="F336">
    <cfRule type="cellIs" dxfId="2" priority="1026" stopIfTrue="1" operator="lessThan">
      <formula>0</formula>
    </cfRule>
  </conditionalFormatting>
  <conditionalFormatting sqref="F337">
    <cfRule type="cellIs" dxfId="2" priority="1025" stopIfTrue="1" operator="lessThan">
      <formula>0</formula>
    </cfRule>
  </conditionalFormatting>
  <conditionalFormatting sqref="F338">
    <cfRule type="cellIs" dxfId="2" priority="1024" stopIfTrue="1" operator="lessThan">
      <formula>0</formula>
    </cfRule>
  </conditionalFormatting>
  <conditionalFormatting sqref="F339">
    <cfRule type="cellIs" dxfId="2" priority="1023" stopIfTrue="1" operator="lessThan">
      <formula>0</formula>
    </cfRule>
  </conditionalFormatting>
  <conditionalFormatting sqref="F340">
    <cfRule type="cellIs" dxfId="2" priority="1022" stopIfTrue="1" operator="lessThan">
      <formula>0</formula>
    </cfRule>
  </conditionalFormatting>
  <conditionalFormatting sqref="F341">
    <cfRule type="cellIs" dxfId="2" priority="1021" stopIfTrue="1" operator="lessThan">
      <formula>0</formula>
    </cfRule>
  </conditionalFormatting>
  <conditionalFormatting sqref="F342">
    <cfRule type="cellIs" dxfId="2" priority="1020" stopIfTrue="1" operator="lessThan">
      <formula>0</formula>
    </cfRule>
  </conditionalFormatting>
  <conditionalFormatting sqref="F343">
    <cfRule type="cellIs" dxfId="2" priority="1019" stopIfTrue="1" operator="lessThan">
      <formula>0</formula>
    </cfRule>
  </conditionalFormatting>
  <conditionalFormatting sqref="F344">
    <cfRule type="cellIs" dxfId="2" priority="1018" stopIfTrue="1" operator="lessThan">
      <formula>0</formula>
    </cfRule>
  </conditionalFormatting>
  <conditionalFormatting sqref="F345">
    <cfRule type="cellIs" dxfId="2" priority="1017" stopIfTrue="1" operator="lessThan">
      <formula>0</formula>
    </cfRule>
  </conditionalFormatting>
  <conditionalFormatting sqref="F346">
    <cfRule type="cellIs" dxfId="2" priority="1016" stopIfTrue="1" operator="lessThan">
      <formula>0</formula>
    </cfRule>
  </conditionalFormatting>
  <conditionalFormatting sqref="F347">
    <cfRule type="cellIs" dxfId="2" priority="1015" stopIfTrue="1" operator="lessThan">
      <formula>0</formula>
    </cfRule>
  </conditionalFormatting>
  <conditionalFormatting sqref="F348">
    <cfRule type="cellIs" dxfId="2" priority="1014" stopIfTrue="1" operator="lessThan">
      <formula>0</formula>
    </cfRule>
  </conditionalFormatting>
  <conditionalFormatting sqref="F349">
    <cfRule type="cellIs" dxfId="2" priority="1013" stopIfTrue="1" operator="lessThan">
      <formula>0</formula>
    </cfRule>
  </conditionalFormatting>
  <conditionalFormatting sqref="F350">
    <cfRule type="cellIs" dxfId="2" priority="1012" stopIfTrue="1" operator="lessThan">
      <formula>0</formula>
    </cfRule>
  </conditionalFormatting>
  <conditionalFormatting sqref="F351">
    <cfRule type="cellIs" dxfId="2" priority="1011" stopIfTrue="1" operator="lessThan">
      <formula>0</formula>
    </cfRule>
  </conditionalFormatting>
  <conditionalFormatting sqref="F352">
    <cfRule type="cellIs" dxfId="2" priority="1010" stopIfTrue="1" operator="lessThan">
      <formula>0</formula>
    </cfRule>
  </conditionalFormatting>
  <conditionalFormatting sqref="F353">
    <cfRule type="cellIs" dxfId="2" priority="1009" stopIfTrue="1" operator="lessThan">
      <formula>0</formula>
    </cfRule>
  </conditionalFormatting>
  <conditionalFormatting sqref="F354">
    <cfRule type="cellIs" dxfId="2" priority="1008" stopIfTrue="1" operator="lessThan">
      <formula>0</formula>
    </cfRule>
  </conditionalFormatting>
  <conditionalFormatting sqref="F355">
    <cfRule type="cellIs" dxfId="2" priority="1007" stopIfTrue="1" operator="lessThan">
      <formula>0</formula>
    </cfRule>
  </conditionalFormatting>
  <conditionalFormatting sqref="F356">
    <cfRule type="cellIs" dxfId="2" priority="1006" stopIfTrue="1" operator="lessThan">
      <formula>0</formula>
    </cfRule>
  </conditionalFormatting>
  <conditionalFormatting sqref="F357">
    <cfRule type="cellIs" dxfId="2" priority="1005" stopIfTrue="1" operator="lessThan">
      <formula>0</formula>
    </cfRule>
  </conditionalFormatting>
  <conditionalFormatting sqref="F358">
    <cfRule type="cellIs" dxfId="2" priority="1004" stopIfTrue="1" operator="lessThan">
      <formula>0</formula>
    </cfRule>
  </conditionalFormatting>
  <conditionalFormatting sqref="F359">
    <cfRule type="cellIs" dxfId="2" priority="1003" stopIfTrue="1" operator="lessThan">
      <formula>0</formula>
    </cfRule>
  </conditionalFormatting>
  <conditionalFormatting sqref="F360">
    <cfRule type="cellIs" dxfId="2" priority="1002" stopIfTrue="1" operator="lessThan">
      <formula>0</formula>
    </cfRule>
  </conditionalFormatting>
  <conditionalFormatting sqref="F361">
    <cfRule type="cellIs" dxfId="2" priority="1001" stopIfTrue="1" operator="lessThan">
      <formula>0</formula>
    </cfRule>
  </conditionalFormatting>
  <conditionalFormatting sqref="F362">
    <cfRule type="cellIs" dxfId="2" priority="1000" stopIfTrue="1" operator="lessThan">
      <formula>0</formula>
    </cfRule>
  </conditionalFormatting>
  <conditionalFormatting sqref="F363">
    <cfRule type="cellIs" dxfId="2" priority="999" stopIfTrue="1" operator="lessThan">
      <formula>0</formula>
    </cfRule>
  </conditionalFormatting>
  <conditionalFormatting sqref="F364">
    <cfRule type="cellIs" dxfId="2" priority="998" stopIfTrue="1" operator="lessThan">
      <formula>0</formula>
    </cfRule>
  </conditionalFormatting>
  <conditionalFormatting sqref="F365">
    <cfRule type="cellIs" dxfId="2" priority="997" stopIfTrue="1" operator="lessThan">
      <formula>0</formula>
    </cfRule>
  </conditionalFormatting>
  <conditionalFormatting sqref="F366">
    <cfRule type="cellIs" dxfId="2" priority="996" stopIfTrue="1" operator="lessThan">
      <formula>0</formula>
    </cfRule>
  </conditionalFormatting>
  <conditionalFormatting sqref="F367">
    <cfRule type="cellIs" dxfId="2" priority="995" stopIfTrue="1" operator="lessThan">
      <formula>0</formula>
    </cfRule>
  </conditionalFormatting>
  <conditionalFormatting sqref="F368">
    <cfRule type="cellIs" dxfId="2" priority="994" stopIfTrue="1" operator="lessThan">
      <formula>0</formula>
    </cfRule>
  </conditionalFormatting>
  <conditionalFormatting sqref="F369">
    <cfRule type="cellIs" dxfId="2" priority="993" stopIfTrue="1" operator="lessThan">
      <formula>0</formula>
    </cfRule>
  </conditionalFormatting>
  <conditionalFormatting sqref="F370">
    <cfRule type="cellIs" dxfId="2" priority="992" stopIfTrue="1" operator="lessThan">
      <formula>0</formula>
    </cfRule>
  </conditionalFormatting>
  <conditionalFormatting sqref="F371">
    <cfRule type="cellIs" dxfId="2" priority="991" stopIfTrue="1" operator="lessThan">
      <formula>0</formula>
    </cfRule>
  </conditionalFormatting>
  <conditionalFormatting sqref="F372">
    <cfRule type="cellIs" dxfId="2" priority="990" stopIfTrue="1" operator="lessThan">
      <formula>0</formula>
    </cfRule>
  </conditionalFormatting>
  <conditionalFormatting sqref="F373">
    <cfRule type="cellIs" dxfId="2" priority="989" stopIfTrue="1" operator="lessThan">
      <formula>0</formula>
    </cfRule>
  </conditionalFormatting>
  <conditionalFormatting sqref="F374">
    <cfRule type="cellIs" dxfId="2" priority="988" stopIfTrue="1" operator="lessThan">
      <formula>0</formula>
    </cfRule>
  </conditionalFormatting>
  <conditionalFormatting sqref="F375">
    <cfRule type="cellIs" dxfId="2" priority="987" stopIfTrue="1" operator="lessThan">
      <formula>0</formula>
    </cfRule>
  </conditionalFormatting>
  <conditionalFormatting sqref="F376">
    <cfRule type="cellIs" dxfId="2" priority="986" stopIfTrue="1" operator="lessThan">
      <formula>0</formula>
    </cfRule>
  </conditionalFormatting>
  <conditionalFormatting sqref="F377">
    <cfRule type="cellIs" dxfId="2" priority="985" stopIfTrue="1" operator="lessThan">
      <formula>0</formula>
    </cfRule>
  </conditionalFormatting>
  <conditionalFormatting sqref="F378">
    <cfRule type="cellIs" dxfId="2" priority="984" stopIfTrue="1" operator="lessThan">
      <formula>0</formula>
    </cfRule>
  </conditionalFormatting>
  <conditionalFormatting sqref="F379">
    <cfRule type="cellIs" dxfId="2" priority="983" stopIfTrue="1" operator="lessThan">
      <formula>0</formula>
    </cfRule>
  </conditionalFormatting>
  <conditionalFormatting sqref="F380">
    <cfRule type="cellIs" dxfId="2" priority="982" stopIfTrue="1" operator="lessThan">
      <formula>0</formula>
    </cfRule>
  </conditionalFormatting>
  <conditionalFormatting sqref="F381">
    <cfRule type="cellIs" dxfId="2" priority="981" stopIfTrue="1" operator="lessThan">
      <formula>0</formula>
    </cfRule>
  </conditionalFormatting>
  <conditionalFormatting sqref="F382">
    <cfRule type="cellIs" dxfId="2" priority="980" stopIfTrue="1" operator="lessThan">
      <formula>0</formula>
    </cfRule>
  </conditionalFormatting>
  <conditionalFormatting sqref="F383">
    <cfRule type="cellIs" dxfId="2" priority="979" stopIfTrue="1" operator="lessThan">
      <formula>0</formula>
    </cfRule>
  </conditionalFormatting>
  <conditionalFormatting sqref="F384">
    <cfRule type="cellIs" dxfId="2" priority="978" stopIfTrue="1" operator="lessThan">
      <formula>0</formula>
    </cfRule>
  </conditionalFormatting>
  <conditionalFormatting sqref="F385">
    <cfRule type="cellIs" dxfId="2" priority="977" stopIfTrue="1" operator="lessThan">
      <formula>0</formula>
    </cfRule>
  </conditionalFormatting>
  <conditionalFormatting sqref="F386">
    <cfRule type="cellIs" dxfId="2" priority="976" stopIfTrue="1" operator="lessThan">
      <formula>0</formula>
    </cfRule>
  </conditionalFormatting>
  <conditionalFormatting sqref="F387">
    <cfRule type="cellIs" dxfId="2" priority="975" stopIfTrue="1" operator="lessThan">
      <formula>0</formula>
    </cfRule>
  </conditionalFormatting>
  <conditionalFormatting sqref="F388">
    <cfRule type="cellIs" dxfId="2" priority="974" stopIfTrue="1" operator="lessThan">
      <formula>0</formula>
    </cfRule>
  </conditionalFormatting>
  <conditionalFormatting sqref="F389">
    <cfRule type="cellIs" dxfId="2" priority="973" stopIfTrue="1" operator="lessThan">
      <formula>0</formula>
    </cfRule>
  </conditionalFormatting>
  <conditionalFormatting sqref="F390">
    <cfRule type="cellIs" dxfId="2" priority="972" stopIfTrue="1" operator="lessThan">
      <formula>0</formula>
    </cfRule>
  </conditionalFormatting>
  <conditionalFormatting sqref="F391">
    <cfRule type="cellIs" dxfId="2" priority="971" stopIfTrue="1" operator="lessThan">
      <formula>0</formula>
    </cfRule>
  </conditionalFormatting>
  <conditionalFormatting sqref="F392">
    <cfRule type="cellIs" dxfId="2" priority="970" stopIfTrue="1" operator="lessThan">
      <formula>0</formula>
    </cfRule>
  </conditionalFormatting>
  <conditionalFormatting sqref="F393">
    <cfRule type="cellIs" dxfId="2" priority="969" stopIfTrue="1" operator="lessThan">
      <formula>0</formula>
    </cfRule>
  </conditionalFormatting>
  <conditionalFormatting sqref="F394">
    <cfRule type="cellIs" dxfId="2" priority="968" stopIfTrue="1" operator="lessThan">
      <formula>0</formula>
    </cfRule>
  </conditionalFormatting>
  <conditionalFormatting sqref="F395">
    <cfRule type="cellIs" dxfId="2" priority="967" stopIfTrue="1" operator="lessThan">
      <formula>0</formula>
    </cfRule>
  </conditionalFormatting>
  <conditionalFormatting sqref="F396">
    <cfRule type="cellIs" dxfId="2" priority="966" stopIfTrue="1" operator="lessThan">
      <formula>0</formula>
    </cfRule>
  </conditionalFormatting>
  <conditionalFormatting sqref="F397">
    <cfRule type="cellIs" dxfId="2" priority="965" stopIfTrue="1" operator="lessThan">
      <formula>0</formula>
    </cfRule>
  </conditionalFormatting>
  <conditionalFormatting sqref="F398">
    <cfRule type="cellIs" dxfId="2" priority="964" stopIfTrue="1" operator="lessThan">
      <formula>0</formula>
    </cfRule>
  </conditionalFormatting>
  <conditionalFormatting sqref="F399">
    <cfRule type="cellIs" dxfId="2" priority="963" stopIfTrue="1" operator="lessThan">
      <formula>0</formula>
    </cfRule>
  </conditionalFormatting>
  <conditionalFormatting sqref="F400">
    <cfRule type="cellIs" dxfId="2" priority="962" stopIfTrue="1" operator="lessThan">
      <formula>0</formula>
    </cfRule>
  </conditionalFormatting>
  <conditionalFormatting sqref="F401">
    <cfRule type="cellIs" dxfId="2" priority="961" stopIfTrue="1" operator="lessThan">
      <formula>0</formula>
    </cfRule>
  </conditionalFormatting>
  <conditionalFormatting sqref="F402">
    <cfRule type="cellIs" dxfId="2" priority="960" stopIfTrue="1" operator="lessThan">
      <formula>0</formula>
    </cfRule>
  </conditionalFormatting>
  <conditionalFormatting sqref="F403">
    <cfRule type="cellIs" dxfId="2" priority="959" stopIfTrue="1" operator="lessThan">
      <formula>0</formula>
    </cfRule>
  </conditionalFormatting>
  <conditionalFormatting sqref="F404">
    <cfRule type="cellIs" dxfId="2" priority="958" stopIfTrue="1" operator="lessThan">
      <formula>0</formula>
    </cfRule>
  </conditionalFormatting>
  <conditionalFormatting sqref="F405">
    <cfRule type="cellIs" dxfId="2" priority="957" stopIfTrue="1" operator="lessThan">
      <formula>0</formula>
    </cfRule>
  </conditionalFormatting>
  <conditionalFormatting sqref="F406">
    <cfRule type="cellIs" dxfId="2" priority="956" stopIfTrue="1" operator="lessThan">
      <formula>0</formula>
    </cfRule>
  </conditionalFormatting>
  <conditionalFormatting sqref="F407">
    <cfRule type="cellIs" dxfId="2" priority="955" stopIfTrue="1" operator="lessThan">
      <formula>0</formula>
    </cfRule>
  </conditionalFormatting>
  <conditionalFormatting sqref="F408">
    <cfRule type="cellIs" dxfId="2" priority="954" stopIfTrue="1" operator="lessThan">
      <formula>0</formula>
    </cfRule>
  </conditionalFormatting>
  <conditionalFormatting sqref="F409">
    <cfRule type="cellIs" dxfId="2" priority="953" stopIfTrue="1" operator="lessThan">
      <formula>0</formula>
    </cfRule>
  </conditionalFormatting>
  <conditionalFormatting sqref="F410">
    <cfRule type="cellIs" dxfId="2" priority="952" stopIfTrue="1" operator="lessThan">
      <formula>0</formula>
    </cfRule>
  </conditionalFormatting>
  <conditionalFormatting sqref="F411">
    <cfRule type="cellIs" dxfId="2" priority="951" stopIfTrue="1" operator="lessThan">
      <formula>0</formula>
    </cfRule>
  </conditionalFormatting>
  <conditionalFormatting sqref="F412">
    <cfRule type="cellIs" dxfId="2" priority="950" stopIfTrue="1" operator="lessThan">
      <formula>0</formula>
    </cfRule>
  </conditionalFormatting>
  <conditionalFormatting sqref="F413">
    <cfRule type="cellIs" dxfId="2" priority="949" stopIfTrue="1" operator="lessThan">
      <formula>0</formula>
    </cfRule>
  </conditionalFormatting>
  <conditionalFormatting sqref="F414">
    <cfRule type="cellIs" dxfId="2" priority="948" stopIfTrue="1" operator="lessThan">
      <formula>0</formula>
    </cfRule>
  </conditionalFormatting>
  <conditionalFormatting sqref="F415">
    <cfRule type="cellIs" dxfId="2" priority="947" stopIfTrue="1" operator="lessThan">
      <formula>0</formula>
    </cfRule>
  </conditionalFormatting>
  <conditionalFormatting sqref="F416">
    <cfRule type="cellIs" dxfId="2" priority="946" stopIfTrue="1" operator="lessThan">
      <formula>0</formula>
    </cfRule>
  </conditionalFormatting>
  <conditionalFormatting sqref="F417">
    <cfRule type="cellIs" dxfId="2" priority="945" stopIfTrue="1" operator="lessThan">
      <formula>0</formula>
    </cfRule>
  </conditionalFormatting>
  <conditionalFormatting sqref="F418">
    <cfRule type="cellIs" dxfId="2" priority="944" stopIfTrue="1" operator="lessThan">
      <formula>0</formula>
    </cfRule>
  </conditionalFormatting>
  <conditionalFormatting sqref="F419">
    <cfRule type="cellIs" dxfId="2" priority="943" stopIfTrue="1" operator="lessThan">
      <formula>0</formula>
    </cfRule>
  </conditionalFormatting>
  <conditionalFormatting sqref="F420">
    <cfRule type="cellIs" dxfId="2" priority="942" stopIfTrue="1" operator="lessThan">
      <formula>0</formula>
    </cfRule>
  </conditionalFormatting>
  <conditionalFormatting sqref="F421">
    <cfRule type="cellIs" dxfId="2" priority="941" stopIfTrue="1" operator="lessThan">
      <formula>0</formula>
    </cfRule>
  </conditionalFormatting>
  <conditionalFormatting sqref="F422">
    <cfRule type="cellIs" dxfId="2" priority="940" stopIfTrue="1" operator="lessThan">
      <formula>0</formula>
    </cfRule>
  </conditionalFormatting>
  <conditionalFormatting sqref="F423">
    <cfRule type="cellIs" dxfId="2" priority="939" stopIfTrue="1" operator="lessThan">
      <formula>0</formula>
    </cfRule>
  </conditionalFormatting>
  <conditionalFormatting sqref="F424">
    <cfRule type="cellIs" dxfId="2" priority="938" stopIfTrue="1" operator="lessThan">
      <formula>0</formula>
    </cfRule>
  </conditionalFormatting>
  <conditionalFormatting sqref="F425">
    <cfRule type="cellIs" dxfId="2" priority="937" stopIfTrue="1" operator="lessThan">
      <formula>0</formula>
    </cfRule>
  </conditionalFormatting>
  <conditionalFormatting sqref="F426">
    <cfRule type="cellIs" dxfId="2" priority="936" stopIfTrue="1" operator="lessThan">
      <formula>0</formula>
    </cfRule>
  </conditionalFormatting>
  <conditionalFormatting sqref="F427">
    <cfRule type="cellIs" dxfId="2" priority="935" stopIfTrue="1" operator="lessThan">
      <formula>0</formula>
    </cfRule>
  </conditionalFormatting>
  <conditionalFormatting sqref="F428">
    <cfRule type="cellIs" dxfId="2" priority="934" stopIfTrue="1" operator="lessThan">
      <formula>0</formula>
    </cfRule>
  </conditionalFormatting>
  <conditionalFormatting sqref="F429">
    <cfRule type="cellIs" dxfId="2" priority="933" stopIfTrue="1" operator="lessThan">
      <formula>0</formula>
    </cfRule>
  </conditionalFormatting>
  <conditionalFormatting sqref="F430">
    <cfRule type="cellIs" dxfId="2" priority="932" stopIfTrue="1" operator="lessThan">
      <formula>0</formula>
    </cfRule>
  </conditionalFormatting>
  <conditionalFormatting sqref="F431">
    <cfRule type="cellIs" dxfId="2" priority="931" stopIfTrue="1" operator="lessThan">
      <formula>0</formula>
    </cfRule>
  </conditionalFormatting>
  <conditionalFormatting sqref="F432">
    <cfRule type="cellIs" dxfId="2" priority="930" stopIfTrue="1" operator="lessThan">
      <formula>0</formula>
    </cfRule>
  </conditionalFormatting>
  <conditionalFormatting sqref="F433">
    <cfRule type="cellIs" dxfId="2" priority="929" stopIfTrue="1" operator="lessThan">
      <formula>0</formula>
    </cfRule>
  </conditionalFormatting>
  <conditionalFormatting sqref="F434">
    <cfRule type="cellIs" dxfId="2" priority="928" stopIfTrue="1" operator="lessThan">
      <formula>0</formula>
    </cfRule>
  </conditionalFormatting>
  <conditionalFormatting sqref="F435">
    <cfRule type="cellIs" dxfId="2" priority="927" stopIfTrue="1" operator="lessThan">
      <formula>0</formula>
    </cfRule>
  </conditionalFormatting>
  <conditionalFormatting sqref="F436">
    <cfRule type="cellIs" dxfId="2" priority="926" stopIfTrue="1" operator="lessThan">
      <formula>0</formula>
    </cfRule>
  </conditionalFormatting>
  <conditionalFormatting sqref="F437">
    <cfRule type="cellIs" dxfId="2" priority="925" stopIfTrue="1" operator="lessThan">
      <formula>0</formula>
    </cfRule>
  </conditionalFormatting>
  <conditionalFormatting sqref="F438">
    <cfRule type="cellIs" dxfId="2" priority="924" stopIfTrue="1" operator="lessThan">
      <formula>0</formula>
    </cfRule>
  </conditionalFormatting>
  <conditionalFormatting sqref="F439">
    <cfRule type="cellIs" dxfId="2" priority="923" stopIfTrue="1" operator="lessThan">
      <formula>0</formula>
    </cfRule>
  </conditionalFormatting>
  <conditionalFormatting sqref="F440">
    <cfRule type="cellIs" dxfId="2" priority="922" stopIfTrue="1" operator="lessThan">
      <formula>0</formula>
    </cfRule>
  </conditionalFormatting>
  <conditionalFormatting sqref="F441">
    <cfRule type="cellIs" dxfId="2" priority="921" stopIfTrue="1" operator="lessThan">
      <formula>0</formula>
    </cfRule>
  </conditionalFormatting>
  <conditionalFormatting sqref="F442">
    <cfRule type="cellIs" dxfId="2" priority="920" stopIfTrue="1" operator="lessThan">
      <formula>0</formula>
    </cfRule>
  </conditionalFormatting>
  <conditionalFormatting sqref="F443">
    <cfRule type="cellIs" dxfId="2" priority="919" stopIfTrue="1" operator="lessThan">
      <formula>0</formula>
    </cfRule>
  </conditionalFormatting>
  <conditionalFormatting sqref="F444">
    <cfRule type="cellIs" dxfId="2" priority="918" stopIfTrue="1" operator="lessThan">
      <formula>0</formula>
    </cfRule>
  </conditionalFormatting>
  <conditionalFormatting sqref="F445">
    <cfRule type="cellIs" dxfId="2" priority="917" stopIfTrue="1" operator="lessThan">
      <formula>0</formula>
    </cfRule>
  </conditionalFormatting>
  <conditionalFormatting sqref="F446">
    <cfRule type="cellIs" dxfId="2" priority="916" stopIfTrue="1" operator="lessThan">
      <formula>0</formula>
    </cfRule>
  </conditionalFormatting>
  <conditionalFormatting sqref="F447">
    <cfRule type="cellIs" dxfId="2" priority="915" stopIfTrue="1" operator="lessThan">
      <formula>0</formula>
    </cfRule>
  </conditionalFormatting>
  <conditionalFormatting sqref="F448">
    <cfRule type="cellIs" dxfId="2" priority="914" stopIfTrue="1" operator="lessThan">
      <formula>0</formula>
    </cfRule>
  </conditionalFormatting>
  <conditionalFormatting sqref="F449">
    <cfRule type="cellIs" dxfId="2" priority="913" stopIfTrue="1" operator="lessThan">
      <formula>0</formula>
    </cfRule>
  </conditionalFormatting>
  <conditionalFormatting sqref="F450">
    <cfRule type="cellIs" dxfId="2" priority="912" stopIfTrue="1" operator="lessThan">
      <formula>0</formula>
    </cfRule>
  </conditionalFormatting>
  <conditionalFormatting sqref="F451">
    <cfRule type="cellIs" dxfId="2" priority="911" stopIfTrue="1" operator="lessThan">
      <formula>0</formula>
    </cfRule>
  </conditionalFormatting>
  <conditionalFormatting sqref="F452">
    <cfRule type="cellIs" dxfId="2" priority="910" stopIfTrue="1" operator="lessThan">
      <formula>0</formula>
    </cfRule>
  </conditionalFormatting>
  <conditionalFormatting sqref="F453">
    <cfRule type="cellIs" dxfId="2" priority="909" stopIfTrue="1" operator="lessThan">
      <formula>0</formula>
    </cfRule>
  </conditionalFormatting>
  <conditionalFormatting sqref="F454">
    <cfRule type="cellIs" dxfId="2" priority="908" stopIfTrue="1" operator="lessThan">
      <formula>0</formula>
    </cfRule>
  </conditionalFormatting>
  <conditionalFormatting sqref="F455">
    <cfRule type="cellIs" dxfId="2" priority="907" stopIfTrue="1" operator="lessThan">
      <formula>0</formula>
    </cfRule>
  </conditionalFormatting>
  <conditionalFormatting sqref="F456">
    <cfRule type="cellIs" dxfId="2" priority="906" stopIfTrue="1" operator="lessThan">
      <formula>0</formula>
    </cfRule>
  </conditionalFormatting>
  <conditionalFormatting sqref="F457">
    <cfRule type="cellIs" dxfId="2" priority="905" stopIfTrue="1" operator="lessThan">
      <formula>0</formula>
    </cfRule>
  </conditionalFormatting>
  <conditionalFormatting sqref="F458">
    <cfRule type="cellIs" dxfId="2" priority="904" stopIfTrue="1" operator="lessThan">
      <formula>0</formula>
    </cfRule>
  </conditionalFormatting>
  <conditionalFormatting sqref="F459">
    <cfRule type="cellIs" dxfId="2" priority="903" stopIfTrue="1" operator="lessThan">
      <formula>0</formula>
    </cfRule>
  </conditionalFormatting>
  <conditionalFormatting sqref="F460">
    <cfRule type="cellIs" dxfId="2" priority="902" stopIfTrue="1" operator="lessThan">
      <formula>0</formula>
    </cfRule>
  </conditionalFormatting>
  <conditionalFormatting sqref="F461">
    <cfRule type="cellIs" dxfId="2" priority="901" stopIfTrue="1" operator="lessThan">
      <formula>0</formula>
    </cfRule>
  </conditionalFormatting>
  <conditionalFormatting sqref="F462">
    <cfRule type="cellIs" dxfId="2" priority="900" stopIfTrue="1" operator="lessThan">
      <formula>0</formula>
    </cfRule>
  </conditionalFormatting>
  <conditionalFormatting sqref="F463">
    <cfRule type="cellIs" dxfId="2" priority="899" stopIfTrue="1" operator="lessThan">
      <formula>0</formula>
    </cfRule>
  </conditionalFormatting>
  <conditionalFormatting sqref="F464">
    <cfRule type="cellIs" dxfId="2" priority="898" stopIfTrue="1" operator="lessThan">
      <formula>0</formula>
    </cfRule>
  </conditionalFormatting>
  <conditionalFormatting sqref="F465">
    <cfRule type="cellIs" dxfId="2" priority="897" stopIfTrue="1" operator="lessThan">
      <formula>0</formula>
    </cfRule>
  </conditionalFormatting>
  <conditionalFormatting sqref="F466">
    <cfRule type="cellIs" dxfId="2" priority="896" stopIfTrue="1" operator="lessThan">
      <formula>0</formula>
    </cfRule>
  </conditionalFormatting>
  <conditionalFormatting sqref="F467">
    <cfRule type="cellIs" dxfId="2" priority="895" stopIfTrue="1" operator="lessThan">
      <formula>0</formula>
    </cfRule>
  </conditionalFormatting>
  <conditionalFormatting sqref="F468">
    <cfRule type="cellIs" dxfId="2" priority="894" stopIfTrue="1" operator="lessThan">
      <formula>0</formula>
    </cfRule>
  </conditionalFormatting>
  <conditionalFormatting sqref="F469">
    <cfRule type="cellIs" dxfId="2" priority="893" stopIfTrue="1" operator="lessThan">
      <formula>0</formula>
    </cfRule>
  </conditionalFormatting>
  <conditionalFormatting sqref="F470">
    <cfRule type="cellIs" dxfId="2" priority="892" stopIfTrue="1" operator="lessThan">
      <formula>0</formula>
    </cfRule>
  </conditionalFormatting>
  <conditionalFormatting sqref="F471">
    <cfRule type="cellIs" dxfId="2" priority="891" stopIfTrue="1" operator="lessThan">
      <formula>0</formula>
    </cfRule>
  </conditionalFormatting>
  <conditionalFormatting sqref="F472">
    <cfRule type="cellIs" dxfId="2" priority="890" stopIfTrue="1" operator="lessThan">
      <formula>0</formula>
    </cfRule>
  </conditionalFormatting>
  <conditionalFormatting sqref="F473">
    <cfRule type="cellIs" dxfId="2" priority="889" stopIfTrue="1" operator="lessThan">
      <formula>0</formula>
    </cfRule>
  </conditionalFormatting>
  <conditionalFormatting sqref="F474">
    <cfRule type="cellIs" dxfId="2" priority="888" stopIfTrue="1" operator="lessThan">
      <formula>0</formula>
    </cfRule>
  </conditionalFormatting>
  <conditionalFormatting sqref="F475">
    <cfRule type="cellIs" dxfId="2" priority="887" stopIfTrue="1" operator="lessThan">
      <formula>0</formula>
    </cfRule>
  </conditionalFormatting>
  <conditionalFormatting sqref="F476">
    <cfRule type="cellIs" dxfId="2" priority="886" stopIfTrue="1" operator="lessThan">
      <formula>0</formula>
    </cfRule>
  </conditionalFormatting>
  <conditionalFormatting sqref="F477">
    <cfRule type="cellIs" dxfId="2" priority="885" stopIfTrue="1" operator="lessThan">
      <formula>0</formula>
    </cfRule>
  </conditionalFormatting>
  <conditionalFormatting sqref="F478">
    <cfRule type="cellIs" dxfId="2" priority="884" stopIfTrue="1" operator="lessThan">
      <formula>0</formula>
    </cfRule>
  </conditionalFormatting>
  <conditionalFormatting sqref="F479">
    <cfRule type="cellIs" dxfId="2" priority="883" stopIfTrue="1" operator="lessThan">
      <formula>0</formula>
    </cfRule>
  </conditionalFormatting>
  <conditionalFormatting sqref="F480">
    <cfRule type="cellIs" dxfId="2" priority="882" stopIfTrue="1" operator="lessThan">
      <formula>0</formula>
    </cfRule>
  </conditionalFormatting>
  <conditionalFormatting sqref="F481">
    <cfRule type="cellIs" dxfId="2" priority="881" stopIfTrue="1" operator="lessThan">
      <formula>0</formula>
    </cfRule>
  </conditionalFormatting>
  <conditionalFormatting sqref="F482">
    <cfRule type="cellIs" dxfId="2" priority="880" stopIfTrue="1" operator="lessThan">
      <formula>0</formula>
    </cfRule>
  </conditionalFormatting>
  <conditionalFormatting sqref="F483">
    <cfRule type="cellIs" dxfId="2" priority="879" stopIfTrue="1" operator="lessThan">
      <formula>0</formula>
    </cfRule>
  </conditionalFormatting>
  <conditionalFormatting sqref="F484">
    <cfRule type="cellIs" dxfId="2" priority="878" stopIfTrue="1" operator="lessThan">
      <formula>0</formula>
    </cfRule>
  </conditionalFormatting>
  <conditionalFormatting sqref="F485">
    <cfRule type="cellIs" dxfId="2" priority="877" stopIfTrue="1" operator="lessThan">
      <formula>0</formula>
    </cfRule>
  </conditionalFormatting>
  <conditionalFormatting sqref="F486">
    <cfRule type="cellIs" dxfId="2" priority="876" stopIfTrue="1" operator="lessThan">
      <formula>0</formula>
    </cfRule>
  </conditionalFormatting>
  <conditionalFormatting sqref="F487">
    <cfRule type="cellIs" dxfId="2" priority="875" stopIfTrue="1" operator="lessThan">
      <formula>0</formula>
    </cfRule>
  </conditionalFormatting>
  <conditionalFormatting sqref="F488">
    <cfRule type="cellIs" dxfId="2" priority="874" stopIfTrue="1" operator="lessThan">
      <formula>0</formula>
    </cfRule>
  </conditionalFormatting>
  <conditionalFormatting sqref="F489">
    <cfRule type="cellIs" dxfId="2" priority="873" stopIfTrue="1" operator="lessThan">
      <formula>0</formula>
    </cfRule>
  </conditionalFormatting>
  <conditionalFormatting sqref="F490">
    <cfRule type="cellIs" dxfId="2" priority="872" stopIfTrue="1" operator="lessThan">
      <formula>0</formula>
    </cfRule>
  </conditionalFormatting>
  <conditionalFormatting sqref="F491">
    <cfRule type="cellIs" dxfId="2" priority="871" stopIfTrue="1" operator="lessThan">
      <formula>0</formula>
    </cfRule>
  </conditionalFormatting>
  <conditionalFormatting sqref="F492">
    <cfRule type="cellIs" dxfId="2" priority="870" stopIfTrue="1" operator="lessThan">
      <formula>0</formula>
    </cfRule>
  </conditionalFormatting>
  <conditionalFormatting sqref="F493">
    <cfRule type="cellIs" dxfId="2" priority="869" stopIfTrue="1" operator="lessThan">
      <formula>0</formula>
    </cfRule>
  </conditionalFormatting>
  <conditionalFormatting sqref="F494">
    <cfRule type="cellIs" dxfId="2" priority="868" stopIfTrue="1" operator="lessThan">
      <formula>0</formula>
    </cfRule>
  </conditionalFormatting>
  <conditionalFormatting sqref="F495">
    <cfRule type="cellIs" dxfId="2" priority="867" stopIfTrue="1" operator="lessThan">
      <formula>0</formula>
    </cfRule>
  </conditionalFormatting>
  <conditionalFormatting sqref="F496">
    <cfRule type="cellIs" dxfId="2" priority="866" stopIfTrue="1" operator="lessThan">
      <formula>0</formula>
    </cfRule>
  </conditionalFormatting>
  <conditionalFormatting sqref="F497">
    <cfRule type="cellIs" dxfId="2" priority="865" stopIfTrue="1" operator="lessThan">
      <formula>0</formula>
    </cfRule>
  </conditionalFormatting>
  <conditionalFormatting sqref="F498">
    <cfRule type="cellIs" dxfId="2" priority="864" stopIfTrue="1" operator="lessThan">
      <formula>0</formula>
    </cfRule>
  </conditionalFormatting>
  <conditionalFormatting sqref="F499">
    <cfRule type="cellIs" dxfId="2" priority="863" stopIfTrue="1" operator="lessThan">
      <formula>0</formula>
    </cfRule>
  </conditionalFormatting>
  <conditionalFormatting sqref="F500">
    <cfRule type="cellIs" dxfId="2" priority="862" stopIfTrue="1" operator="lessThan">
      <formula>0</formula>
    </cfRule>
  </conditionalFormatting>
  <conditionalFormatting sqref="F501">
    <cfRule type="cellIs" dxfId="2" priority="861" stopIfTrue="1" operator="lessThan">
      <formula>0</formula>
    </cfRule>
  </conditionalFormatting>
  <conditionalFormatting sqref="F502">
    <cfRule type="cellIs" dxfId="2" priority="860" stopIfTrue="1" operator="lessThan">
      <formula>0</formula>
    </cfRule>
  </conditionalFormatting>
  <conditionalFormatting sqref="F503">
    <cfRule type="cellIs" dxfId="2" priority="859" stopIfTrue="1" operator="lessThan">
      <formula>0</formula>
    </cfRule>
  </conditionalFormatting>
  <conditionalFormatting sqref="F504">
    <cfRule type="cellIs" dxfId="2" priority="858" stopIfTrue="1" operator="lessThan">
      <formula>0</formula>
    </cfRule>
  </conditionalFormatting>
  <conditionalFormatting sqref="F505">
    <cfRule type="cellIs" dxfId="2" priority="857" stopIfTrue="1" operator="lessThan">
      <formula>0</formula>
    </cfRule>
  </conditionalFormatting>
  <conditionalFormatting sqref="F506">
    <cfRule type="cellIs" dxfId="2" priority="856" stopIfTrue="1" operator="lessThan">
      <formula>0</formula>
    </cfRule>
  </conditionalFormatting>
  <conditionalFormatting sqref="F507">
    <cfRule type="cellIs" dxfId="2" priority="855" stopIfTrue="1" operator="lessThan">
      <formula>0</formula>
    </cfRule>
  </conditionalFormatting>
  <conditionalFormatting sqref="F508">
    <cfRule type="cellIs" dxfId="2" priority="854" stopIfTrue="1" operator="lessThan">
      <formula>0</formula>
    </cfRule>
  </conditionalFormatting>
  <conditionalFormatting sqref="F509">
    <cfRule type="cellIs" dxfId="2" priority="853" stopIfTrue="1" operator="lessThan">
      <formula>0</formula>
    </cfRule>
  </conditionalFormatting>
  <conditionalFormatting sqref="F510">
    <cfRule type="cellIs" dxfId="2" priority="852" stopIfTrue="1" operator="lessThan">
      <formula>0</formula>
    </cfRule>
  </conditionalFormatting>
  <conditionalFormatting sqref="F511">
    <cfRule type="cellIs" dxfId="2" priority="851" stopIfTrue="1" operator="lessThan">
      <formula>0</formula>
    </cfRule>
  </conditionalFormatting>
  <conditionalFormatting sqref="F512">
    <cfRule type="cellIs" dxfId="2" priority="850" stopIfTrue="1" operator="lessThan">
      <formula>0</formula>
    </cfRule>
  </conditionalFormatting>
  <conditionalFormatting sqref="F513">
    <cfRule type="cellIs" dxfId="2" priority="849" stopIfTrue="1" operator="lessThan">
      <formula>0</formula>
    </cfRule>
  </conditionalFormatting>
  <conditionalFormatting sqref="F514">
    <cfRule type="cellIs" dxfId="2" priority="848" stopIfTrue="1" operator="lessThan">
      <formula>0</formula>
    </cfRule>
  </conditionalFormatting>
  <conditionalFormatting sqref="F515">
    <cfRule type="cellIs" dxfId="2" priority="847" stopIfTrue="1" operator="lessThan">
      <formula>0</formula>
    </cfRule>
  </conditionalFormatting>
  <conditionalFormatting sqref="F516">
    <cfRule type="cellIs" dxfId="2" priority="846" stopIfTrue="1" operator="lessThan">
      <formula>0</formula>
    </cfRule>
  </conditionalFormatting>
  <conditionalFormatting sqref="F517">
    <cfRule type="cellIs" dxfId="2" priority="845" stopIfTrue="1" operator="lessThan">
      <formula>0</formula>
    </cfRule>
  </conditionalFormatting>
  <conditionalFormatting sqref="F518">
    <cfRule type="cellIs" dxfId="2" priority="844" stopIfTrue="1" operator="lessThan">
      <formula>0</formula>
    </cfRule>
  </conditionalFormatting>
  <conditionalFormatting sqref="F519">
    <cfRule type="cellIs" dxfId="2" priority="843" stopIfTrue="1" operator="lessThan">
      <formula>0</formula>
    </cfRule>
  </conditionalFormatting>
  <conditionalFormatting sqref="F520">
    <cfRule type="cellIs" dxfId="2" priority="842" stopIfTrue="1" operator="lessThan">
      <formula>0</formula>
    </cfRule>
  </conditionalFormatting>
  <conditionalFormatting sqref="F521">
    <cfRule type="cellIs" dxfId="2" priority="841" stopIfTrue="1" operator="lessThan">
      <formula>0</formula>
    </cfRule>
  </conditionalFormatting>
  <conditionalFormatting sqref="F522">
    <cfRule type="cellIs" dxfId="2" priority="840" stopIfTrue="1" operator="lessThan">
      <formula>0</formula>
    </cfRule>
  </conditionalFormatting>
  <conditionalFormatting sqref="F523">
    <cfRule type="cellIs" dxfId="2" priority="839" stopIfTrue="1" operator="lessThan">
      <formula>0</formula>
    </cfRule>
  </conditionalFormatting>
  <conditionalFormatting sqref="F524">
    <cfRule type="cellIs" dxfId="2" priority="838" stopIfTrue="1" operator="lessThan">
      <formula>0</formula>
    </cfRule>
  </conditionalFormatting>
  <conditionalFormatting sqref="F525">
    <cfRule type="cellIs" dxfId="2" priority="837" stopIfTrue="1" operator="lessThan">
      <formula>0</formula>
    </cfRule>
  </conditionalFormatting>
  <conditionalFormatting sqref="F526">
    <cfRule type="cellIs" dxfId="2" priority="836" stopIfTrue="1" operator="lessThan">
      <formula>0</formula>
    </cfRule>
  </conditionalFormatting>
  <conditionalFormatting sqref="F527">
    <cfRule type="cellIs" dxfId="2" priority="835" stopIfTrue="1" operator="lessThan">
      <formula>0</formula>
    </cfRule>
  </conditionalFormatting>
  <conditionalFormatting sqref="F528">
    <cfRule type="cellIs" dxfId="2" priority="834" stopIfTrue="1" operator="lessThan">
      <formula>0</formula>
    </cfRule>
  </conditionalFormatting>
  <conditionalFormatting sqref="F529">
    <cfRule type="cellIs" dxfId="2" priority="833" stopIfTrue="1" operator="lessThan">
      <formula>0</formula>
    </cfRule>
  </conditionalFormatting>
  <conditionalFormatting sqref="F530">
    <cfRule type="cellIs" dxfId="2" priority="832" stopIfTrue="1" operator="lessThan">
      <formula>0</formula>
    </cfRule>
  </conditionalFormatting>
  <conditionalFormatting sqref="F531">
    <cfRule type="cellIs" dxfId="2" priority="831" stopIfTrue="1" operator="lessThan">
      <formula>0</formula>
    </cfRule>
  </conditionalFormatting>
  <conditionalFormatting sqref="F532">
    <cfRule type="cellIs" dxfId="2" priority="830" stopIfTrue="1" operator="lessThan">
      <formula>0</formula>
    </cfRule>
  </conditionalFormatting>
  <conditionalFormatting sqref="F533">
    <cfRule type="cellIs" dxfId="2" priority="829" stopIfTrue="1" operator="lessThan">
      <formula>0</formula>
    </cfRule>
  </conditionalFormatting>
  <conditionalFormatting sqref="F534">
    <cfRule type="cellIs" dxfId="2" priority="828" stopIfTrue="1" operator="lessThan">
      <formula>0</formula>
    </cfRule>
  </conditionalFormatting>
  <conditionalFormatting sqref="F535">
    <cfRule type="cellIs" dxfId="2" priority="827" stopIfTrue="1" operator="lessThan">
      <formula>0</formula>
    </cfRule>
  </conditionalFormatting>
  <conditionalFormatting sqref="F536">
    <cfRule type="cellIs" dxfId="2" priority="826" stopIfTrue="1" operator="lessThan">
      <formula>0</formula>
    </cfRule>
  </conditionalFormatting>
  <conditionalFormatting sqref="F537">
    <cfRule type="cellIs" dxfId="2" priority="825" stopIfTrue="1" operator="lessThan">
      <formula>0</formula>
    </cfRule>
  </conditionalFormatting>
  <conditionalFormatting sqref="F538">
    <cfRule type="cellIs" dxfId="2" priority="824" stopIfTrue="1" operator="lessThan">
      <formula>0</formula>
    </cfRule>
  </conditionalFormatting>
  <conditionalFormatting sqref="F539">
    <cfRule type="cellIs" dxfId="2" priority="823" stopIfTrue="1" operator="lessThan">
      <formula>0</formula>
    </cfRule>
  </conditionalFormatting>
  <conditionalFormatting sqref="F540">
    <cfRule type="cellIs" dxfId="2" priority="822" stopIfTrue="1" operator="lessThan">
      <formula>0</formula>
    </cfRule>
  </conditionalFormatting>
  <conditionalFormatting sqref="F541">
    <cfRule type="cellIs" dxfId="2" priority="821" stopIfTrue="1" operator="lessThan">
      <formula>0</formula>
    </cfRule>
  </conditionalFormatting>
  <conditionalFormatting sqref="F542">
    <cfRule type="cellIs" dxfId="2" priority="820" stopIfTrue="1" operator="lessThan">
      <formula>0</formula>
    </cfRule>
  </conditionalFormatting>
  <conditionalFormatting sqref="F543">
    <cfRule type="cellIs" dxfId="2" priority="819" stopIfTrue="1" operator="lessThan">
      <formula>0</formula>
    </cfRule>
  </conditionalFormatting>
  <conditionalFormatting sqref="F544">
    <cfRule type="cellIs" dxfId="2" priority="818" stopIfTrue="1" operator="lessThan">
      <formula>0</formula>
    </cfRule>
  </conditionalFormatting>
  <conditionalFormatting sqref="F545">
    <cfRule type="cellIs" dxfId="2" priority="817" stopIfTrue="1" operator="lessThan">
      <formula>0</formula>
    </cfRule>
  </conditionalFormatting>
  <conditionalFormatting sqref="F546">
    <cfRule type="cellIs" dxfId="2" priority="816" stopIfTrue="1" operator="lessThan">
      <formula>0</formula>
    </cfRule>
  </conditionalFormatting>
  <conditionalFormatting sqref="F547">
    <cfRule type="cellIs" dxfId="2" priority="815" stopIfTrue="1" operator="lessThan">
      <formula>0</formula>
    </cfRule>
  </conditionalFormatting>
  <conditionalFormatting sqref="F548">
    <cfRule type="cellIs" dxfId="2" priority="814" stopIfTrue="1" operator="lessThan">
      <formula>0</formula>
    </cfRule>
  </conditionalFormatting>
  <conditionalFormatting sqref="F549">
    <cfRule type="cellIs" dxfId="2" priority="813" stopIfTrue="1" operator="lessThan">
      <formula>0</formula>
    </cfRule>
  </conditionalFormatting>
  <conditionalFormatting sqref="F550">
    <cfRule type="cellIs" dxfId="2" priority="812" stopIfTrue="1" operator="lessThan">
      <formula>0</formula>
    </cfRule>
  </conditionalFormatting>
  <conditionalFormatting sqref="F551">
    <cfRule type="cellIs" dxfId="2" priority="811" stopIfTrue="1" operator="lessThan">
      <formula>0</formula>
    </cfRule>
  </conditionalFormatting>
  <conditionalFormatting sqref="F552">
    <cfRule type="cellIs" dxfId="2" priority="810" stopIfTrue="1" operator="lessThan">
      <formula>0</formula>
    </cfRule>
  </conditionalFormatting>
  <conditionalFormatting sqref="F553">
    <cfRule type="cellIs" dxfId="2" priority="809" stopIfTrue="1" operator="lessThan">
      <formula>0</formula>
    </cfRule>
  </conditionalFormatting>
  <conditionalFormatting sqref="F554">
    <cfRule type="cellIs" dxfId="2" priority="808" stopIfTrue="1" operator="lessThan">
      <formula>0</formula>
    </cfRule>
  </conditionalFormatting>
  <conditionalFormatting sqref="F555">
    <cfRule type="cellIs" dxfId="2" priority="807" stopIfTrue="1" operator="lessThan">
      <formula>0</formula>
    </cfRule>
  </conditionalFormatting>
  <conditionalFormatting sqref="F556">
    <cfRule type="cellIs" dxfId="2" priority="806" stopIfTrue="1" operator="lessThan">
      <formula>0</formula>
    </cfRule>
  </conditionalFormatting>
  <conditionalFormatting sqref="F557">
    <cfRule type="cellIs" dxfId="2" priority="805" stopIfTrue="1" operator="lessThan">
      <formula>0</formula>
    </cfRule>
  </conditionalFormatting>
  <conditionalFormatting sqref="F558">
    <cfRule type="cellIs" dxfId="2" priority="804" stopIfTrue="1" operator="lessThan">
      <formula>0</formula>
    </cfRule>
  </conditionalFormatting>
  <conditionalFormatting sqref="F559">
    <cfRule type="cellIs" dxfId="2" priority="803" stopIfTrue="1" operator="lessThan">
      <formula>0</formula>
    </cfRule>
  </conditionalFormatting>
  <conditionalFormatting sqref="F560">
    <cfRule type="cellIs" dxfId="2" priority="802" stopIfTrue="1" operator="lessThan">
      <formula>0</formula>
    </cfRule>
  </conditionalFormatting>
  <conditionalFormatting sqref="F561">
    <cfRule type="cellIs" dxfId="2" priority="801" stopIfTrue="1" operator="lessThan">
      <formula>0</formula>
    </cfRule>
  </conditionalFormatting>
  <conditionalFormatting sqref="F562">
    <cfRule type="cellIs" dxfId="2" priority="800" stopIfTrue="1" operator="lessThan">
      <formula>0</formula>
    </cfRule>
  </conditionalFormatting>
  <conditionalFormatting sqref="F563">
    <cfRule type="cellIs" dxfId="2" priority="799" stopIfTrue="1" operator="lessThan">
      <formula>0</formula>
    </cfRule>
  </conditionalFormatting>
  <conditionalFormatting sqref="F564">
    <cfRule type="cellIs" dxfId="2" priority="798" stopIfTrue="1" operator="lessThan">
      <formula>0</formula>
    </cfRule>
  </conditionalFormatting>
  <conditionalFormatting sqref="F565">
    <cfRule type="cellIs" dxfId="2" priority="797" stopIfTrue="1" operator="lessThan">
      <formula>0</formula>
    </cfRule>
  </conditionalFormatting>
  <conditionalFormatting sqref="F566">
    <cfRule type="cellIs" dxfId="2" priority="796" stopIfTrue="1" operator="lessThan">
      <formula>0</formula>
    </cfRule>
  </conditionalFormatting>
  <conditionalFormatting sqref="F567">
    <cfRule type="cellIs" dxfId="2" priority="795" stopIfTrue="1" operator="lessThan">
      <formula>0</formula>
    </cfRule>
  </conditionalFormatting>
  <conditionalFormatting sqref="F568">
    <cfRule type="cellIs" dxfId="2" priority="794" stopIfTrue="1" operator="lessThan">
      <formula>0</formula>
    </cfRule>
  </conditionalFormatting>
  <conditionalFormatting sqref="F569">
    <cfRule type="cellIs" dxfId="2" priority="793" stopIfTrue="1" operator="lessThan">
      <formula>0</formula>
    </cfRule>
  </conditionalFormatting>
  <conditionalFormatting sqref="F570">
    <cfRule type="cellIs" dxfId="2" priority="792" stopIfTrue="1" operator="lessThan">
      <formula>0</formula>
    </cfRule>
  </conditionalFormatting>
  <conditionalFormatting sqref="F571">
    <cfRule type="cellIs" dxfId="2" priority="791" stopIfTrue="1" operator="lessThan">
      <formula>0</formula>
    </cfRule>
  </conditionalFormatting>
  <conditionalFormatting sqref="F572">
    <cfRule type="cellIs" dxfId="2" priority="790" stopIfTrue="1" operator="lessThan">
      <formula>0</formula>
    </cfRule>
  </conditionalFormatting>
  <conditionalFormatting sqref="F573">
    <cfRule type="cellIs" dxfId="2" priority="789" stopIfTrue="1" operator="lessThan">
      <formula>0</formula>
    </cfRule>
  </conditionalFormatting>
  <conditionalFormatting sqref="F574">
    <cfRule type="cellIs" dxfId="2" priority="788" stopIfTrue="1" operator="lessThan">
      <formula>0</formula>
    </cfRule>
  </conditionalFormatting>
  <conditionalFormatting sqref="F575">
    <cfRule type="cellIs" dxfId="2" priority="787" stopIfTrue="1" operator="lessThan">
      <formula>0</formula>
    </cfRule>
  </conditionalFormatting>
  <conditionalFormatting sqref="F576">
    <cfRule type="cellIs" dxfId="2" priority="786" stopIfTrue="1" operator="lessThan">
      <formula>0</formula>
    </cfRule>
  </conditionalFormatting>
  <conditionalFormatting sqref="F577">
    <cfRule type="cellIs" dxfId="2" priority="785" stopIfTrue="1" operator="lessThan">
      <formula>0</formula>
    </cfRule>
  </conditionalFormatting>
  <conditionalFormatting sqref="F578">
    <cfRule type="cellIs" dxfId="2" priority="784" stopIfTrue="1" operator="lessThan">
      <formula>0</formula>
    </cfRule>
  </conditionalFormatting>
  <conditionalFormatting sqref="F579">
    <cfRule type="cellIs" dxfId="2" priority="783" stopIfTrue="1" operator="lessThan">
      <formula>0</formula>
    </cfRule>
  </conditionalFormatting>
  <conditionalFormatting sqref="F580">
    <cfRule type="cellIs" dxfId="2" priority="782" stopIfTrue="1" operator="lessThan">
      <formula>0</formula>
    </cfRule>
  </conditionalFormatting>
  <conditionalFormatting sqref="F581">
    <cfRule type="cellIs" dxfId="2" priority="781" stopIfTrue="1" operator="lessThan">
      <formula>0</formula>
    </cfRule>
  </conditionalFormatting>
  <conditionalFormatting sqref="F582">
    <cfRule type="cellIs" dxfId="2" priority="780" stopIfTrue="1" operator="lessThan">
      <formula>0</formula>
    </cfRule>
  </conditionalFormatting>
  <conditionalFormatting sqref="F583">
    <cfRule type="cellIs" dxfId="2" priority="779" stopIfTrue="1" operator="lessThan">
      <formula>0</formula>
    </cfRule>
  </conditionalFormatting>
  <conditionalFormatting sqref="F584">
    <cfRule type="cellIs" dxfId="2" priority="778" stopIfTrue="1" operator="lessThan">
      <formula>0</formula>
    </cfRule>
  </conditionalFormatting>
  <conditionalFormatting sqref="F585">
    <cfRule type="cellIs" dxfId="2" priority="777" stopIfTrue="1" operator="lessThan">
      <formula>0</formula>
    </cfRule>
  </conditionalFormatting>
  <conditionalFormatting sqref="F586">
    <cfRule type="cellIs" dxfId="2" priority="776" stopIfTrue="1" operator="lessThan">
      <formula>0</formula>
    </cfRule>
  </conditionalFormatting>
  <conditionalFormatting sqref="F587">
    <cfRule type="cellIs" dxfId="2" priority="775" stopIfTrue="1" operator="lessThan">
      <formula>0</formula>
    </cfRule>
  </conditionalFormatting>
  <conditionalFormatting sqref="F588">
    <cfRule type="cellIs" dxfId="2" priority="774" stopIfTrue="1" operator="lessThan">
      <formula>0</formula>
    </cfRule>
  </conditionalFormatting>
  <conditionalFormatting sqref="F589">
    <cfRule type="cellIs" dxfId="2" priority="773" stopIfTrue="1" operator="lessThan">
      <formula>0</formula>
    </cfRule>
  </conditionalFormatting>
  <conditionalFormatting sqref="F590">
    <cfRule type="cellIs" dxfId="2" priority="772" stopIfTrue="1" operator="lessThan">
      <formula>0</formula>
    </cfRule>
  </conditionalFormatting>
  <conditionalFormatting sqref="F591">
    <cfRule type="cellIs" dxfId="2" priority="771" stopIfTrue="1" operator="lessThan">
      <formula>0</formula>
    </cfRule>
  </conditionalFormatting>
  <conditionalFormatting sqref="F592">
    <cfRule type="cellIs" dxfId="2" priority="770" stopIfTrue="1" operator="lessThan">
      <formula>0</formula>
    </cfRule>
  </conditionalFormatting>
  <conditionalFormatting sqref="F593">
    <cfRule type="cellIs" dxfId="2" priority="769" stopIfTrue="1" operator="lessThan">
      <formula>0</formula>
    </cfRule>
  </conditionalFormatting>
  <conditionalFormatting sqref="F594">
    <cfRule type="cellIs" dxfId="2" priority="768" stopIfTrue="1" operator="lessThan">
      <formula>0</formula>
    </cfRule>
  </conditionalFormatting>
  <conditionalFormatting sqref="F595">
    <cfRule type="cellIs" dxfId="2" priority="767" stopIfTrue="1" operator="lessThan">
      <formula>0</formula>
    </cfRule>
  </conditionalFormatting>
  <conditionalFormatting sqref="F596">
    <cfRule type="cellIs" dxfId="2" priority="766" stopIfTrue="1" operator="lessThan">
      <formula>0</formula>
    </cfRule>
  </conditionalFormatting>
  <conditionalFormatting sqref="F597">
    <cfRule type="cellIs" dxfId="2" priority="765" stopIfTrue="1" operator="lessThan">
      <formula>0</formula>
    </cfRule>
  </conditionalFormatting>
  <conditionalFormatting sqref="F598">
    <cfRule type="cellIs" dxfId="2" priority="764" stopIfTrue="1" operator="lessThan">
      <formula>0</formula>
    </cfRule>
  </conditionalFormatting>
  <conditionalFormatting sqref="F599">
    <cfRule type="cellIs" dxfId="2" priority="763" stopIfTrue="1" operator="lessThan">
      <formula>0</formula>
    </cfRule>
  </conditionalFormatting>
  <conditionalFormatting sqref="F600">
    <cfRule type="cellIs" dxfId="2" priority="762" stopIfTrue="1" operator="lessThan">
      <formula>0</formula>
    </cfRule>
  </conditionalFormatting>
  <conditionalFormatting sqref="F601">
    <cfRule type="cellIs" dxfId="2" priority="761" stopIfTrue="1" operator="lessThan">
      <formula>0</formula>
    </cfRule>
  </conditionalFormatting>
  <conditionalFormatting sqref="F602">
    <cfRule type="cellIs" dxfId="2" priority="760" stopIfTrue="1" operator="lessThan">
      <formula>0</formula>
    </cfRule>
  </conditionalFormatting>
  <conditionalFormatting sqref="F603">
    <cfRule type="cellIs" dxfId="2" priority="759" stopIfTrue="1" operator="lessThan">
      <formula>0</formula>
    </cfRule>
  </conditionalFormatting>
  <conditionalFormatting sqref="F604">
    <cfRule type="cellIs" dxfId="2" priority="758" stopIfTrue="1" operator="lessThan">
      <formula>0</formula>
    </cfRule>
  </conditionalFormatting>
  <conditionalFormatting sqref="F605">
    <cfRule type="cellIs" dxfId="2" priority="757" stopIfTrue="1" operator="lessThan">
      <formula>0</formula>
    </cfRule>
  </conditionalFormatting>
  <conditionalFormatting sqref="F606">
    <cfRule type="cellIs" dxfId="2" priority="756" stopIfTrue="1" operator="lessThan">
      <formula>0</formula>
    </cfRule>
  </conditionalFormatting>
  <conditionalFormatting sqref="F607">
    <cfRule type="cellIs" dxfId="2" priority="755" stopIfTrue="1" operator="lessThan">
      <formula>0</formula>
    </cfRule>
  </conditionalFormatting>
  <conditionalFormatting sqref="F608">
    <cfRule type="cellIs" dxfId="2" priority="754" stopIfTrue="1" operator="lessThan">
      <formula>0</formula>
    </cfRule>
  </conditionalFormatting>
  <conditionalFormatting sqref="F609">
    <cfRule type="cellIs" dxfId="2" priority="753" stopIfTrue="1" operator="lessThan">
      <formula>0</formula>
    </cfRule>
  </conditionalFormatting>
  <conditionalFormatting sqref="F610">
    <cfRule type="cellIs" dxfId="2" priority="752" stopIfTrue="1" operator="lessThan">
      <formula>0</formula>
    </cfRule>
  </conditionalFormatting>
  <conditionalFormatting sqref="F611">
    <cfRule type="cellIs" dxfId="2" priority="751" stopIfTrue="1" operator="lessThan">
      <formula>0</formula>
    </cfRule>
  </conditionalFormatting>
  <conditionalFormatting sqref="F612">
    <cfRule type="cellIs" dxfId="2" priority="750" stopIfTrue="1" operator="lessThan">
      <formula>0</formula>
    </cfRule>
  </conditionalFormatting>
  <conditionalFormatting sqref="F613">
    <cfRule type="cellIs" dxfId="2" priority="749" stopIfTrue="1" operator="lessThan">
      <formula>0</formula>
    </cfRule>
  </conditionalFormatting>
  <conditionalFormatting sqref="F614">
    <cfRule type="cellIs" dxfId="2" priority="748" stopIfTrue="1" operator="lessThan">
      <formula>0</formula>
    </cfRule>
  </conditionalFormatting>
  <conditionalFormatting sqref="F615">
    <cfRule type="cellIs" dxfId="2" priority="747" stopIfTrue="1" operator="lessThan">
      <formula>0</formula>
    </cfRule>
  </conditionalFormatting>
  <conditionalFormatting sqref="F616">
    <cfRule type="cellIs" dxfId="2" priority="746" stopIfTrue="1" operator="lessThan">
      <formula>0</formula>
    </cfRule>
  </conditionalFormatting>
  <conditionalFormatting sqref="F617">
    <cfRule type="cellIs" dxfId="2" priority="745" stopIfTrue="1" operator="lessThan">
      <formula>0</formula>
    </cfRule>
  </conditionalFormatting>
  <conditionalFormatting sqref="F618">
    <cfRule type="cellIs" dxfId="2" priority="744" stopIfTrue="1" operator="lessThan">
      <formula>0</formula>
    </cfRule>
  </conditionalFormatting>
  <conditionalFormatting sqref="F619">
    <cfRule type="cellIs" dxfId="2" priority="743" stopIfTrue="1" operator="lessThan">
      <formula>0</formula>
    </cfRule>
  </conditionalFormatting>
  <conditionalFormatting sqref="F620">
    <cfRule type="cellIs" dxfId="2" priority="742" stopIfTrue="1" operator="lessThan">
      <formula>0</formula>
    </cfRule>
  </conditionalFormatting>
  <conditionalFormatting sqref="F621">
    <cfRule type="cellIs" dxfId="2" priority="741" stopIfTrue="1" operator="lessThan">
      <formula>0</formula>
    </cfRule>
  </conditionalFormatting>
  <conditionalFormatting sqref="F622">
    <cfRule type="cellIs" dxfId="2" priority="740" stopIfTrue="1" operator="lessThan">
      <formula>0</formula>
    </cfRule>
  </conditionalFormatting>
  <conditionalFormatting sqref="F623">
    <cfRule type="cellIs" dxfId="2" priority="739" stopIfTrue="1" operator="lessThan">
      <formula>0</formula>
    </cfRule>
  </conditionalFormatting>
  <conditionalFormatting sqref="F624">
    <cfRule type="cellIs" dxfId="2" priority="738" stopIfTrue="1" operator="lessThan">
      <formula>0</formula>
    </cfRule>
  </conditionalFormatting>
  <conditionalFormatting sqref="F625">
    <cfRule type="cellIs" dxfId="2" priority="737" stopIfTrue="1" operator="lessThan">
      <formula>0</formula>
    </cfRule>
  </conditionalFormatting>
  <conditionalFormatting sqref="F626">
    <cfRule type="cellIs" dxfId="2" priority="736" stopIfTrue="1" operator="lessThan">
      <formula>0</formula>
    </cfRule>
  </conditionalFormatting>
  <conditionalFormatting sqref="F627">
    <cfRule type="cellIs" dxfId="2" priority="735" stopIfTrue="1" operator="lessThan">
      <formula>0</formula>
    </cfRule>
  </conditionalFormatting>
  <conditionalFormatting sqref="F628">
    <cfRule type="cellIs" dxfId="2" priority="734" stopIfTrue="1" operator="lessThan">
      <formula>0</formula>
    </cfRule>
  </conditionalFormatting>
  <conditionalFormatting sqref="F629">
    <cfRule type="cellIs" dxfId="2" priority="733" stopIfTrue="1" operator="lessThan">
      <formula>0</formula>
    </cfRule>
  </conditionalFormatting>
  <conditionalFormatting sqref="F630">
    <cfRule type="cellIs" dxfId="2" priority="732" stopIfTrue="1" operator="lessThan">
      <formula>0</formula>
    </cfRule>
  </conditionalFormatting>
  <conditionalFormatting sqref="F631">
    <cfRule type="cellIs" dxfId="2" priority="731" stopIfTrue="1" operator="lessThan">
      <formula>0</formula>
    </cfRule>
  </conditionalFormatting>
  <conditionalFormatting sqref="F632">
    <cfRule type="cellIs" dxfId="2" priority="730" stopIfTrue="1" operator="lessThan">
      <formula>0</formula>
    </cfRule>
  </conditionalFormatting>
  <conditionalFormatting sqref="F633">
    <cfRule type="cellIs" dxfId="2" priority="729" stopIfTrue="1" operator="lessThan">
      <formula>0</formula>
    </cfRule>
  </conditionalFormatting>
  <conditionalFormatting sqref="F634">
    <cfRule type="cellIs" dxfId="2" priority="728" stopIfTrue="1" operator="lessThan">
      <formula>0</formula>
    </cfRule>
  </conditionalFormatting>
  <conditionalFormatting sqref="F635">
    <cfRule type="cellIs" dxfId="2" priority="727" stopIfTrue="1" operator="lessThan">
      <formula>0</formula>
    </cfRule>
  </conditionalFormatting>
  <conditionalFormatting sqref="F636">
    <cfRule type="cellIs" dxfId="2" priority="726" stopIfTrue="1" operator="lessThan">
      <formula>0</formula>
    </cfRule>
  </conditionalFormatting>
  <conditionalFormatting sqref="F637">
    <cfRule type="cellIs" dxfId="2" priority="725" stopIfTrue="1" operator="lessThan">
      <formula>0</formula>
    </cfRule>
  </conditionalFormatting>
  <conditionalFormatting sqref="F638">
    <cfRule type="cellIs" dxfId="2" priority="724" stopIfTrue="1" operator="lessThan">
      <formula>0</formula>
    </cfRule>
  </conditionalFormatting>
  <conditionalFormatting sqref="F639">
    <cfRule type="cellIs" dxfId="2" priority="723" stopIfTrue="1" operator="lessThan">
      <formula>0</formula>
    </cfRule>
  </conditionalFormatting>
  <conditionalFormatting sqref="F640">
    <cfRule type="cellIs" dxfId="2" priority="722" stopIfTrue="1" operator="lessThan">
      <formula>0</formula>
    </cfRule>
  </conditionalFormatting>
  <conditionalFormatting sqref="F641">
    <cfRule type="cellIs" dxfId="2" priority="721" stopIfTrue="1" operator="lessThan">
      <formula>0</formula>
    </cfRule>
  </conditionalFormatting>
  <conditionalFormatting sqref="F642">
    <cfRule type="cellIs" dxfId="2" priority="720" stopIfTrue="1" operator="lessThan">
      <formula>0</formula>
    </cfRule>
  </conditionalFormatting>
  <conditionalFormatting sqref="F643">
    <cfRule type="cellIs" dxfId="2" priority="719" stopIfTrue="1" operator="lessThan">
      <formula>0</formula>
    </cfRule>
  </conditionalFormatting>
  <conditionalFormatting sqref="F644">
    <cfRule type="cellIs" dxfId="2" priority="718" stopIfTrue="1" operator="lessThan">
      <formula>0</formula>
    </cfRule>
  </conditionalFormatting>
  <conditionalFormatting sqref="F645">
    <cfRule type="cellIs" dxfId="2" priority="717" stopIfTrue="1" operator="lessThan">
      <formula>0</formula>
    </cfRule>
  </conditionalFormatting>
  <conditionalFormatting sqref="F646">
    <cfRule type="cellIs" dxfId="2" priority="716" stopIfTrue="1" operator="lessThan">
      <formula>0</formula>
    </cfRule>
  </conditionalFormatting>
  <conditionalFormatting sqref="F647">
    <cfRule type="cellIs" dxfId="2" priority="715" stopIfTrue="1" operator="lessThan">
      <formula>0</formula>
    </cfRule>
  </conditionalFormatting>
  <conditionalFormatting sqref="F648">
    <cfRule type="cellIs" dxfId="2" priority="714" stopIfTrue="1" operator="lessThan">
      <formula>0</formula>
    </cfRule>
  </conditionalFormatting>
  <conditionalFormatting sqref="F649">
    <cfRule type="cellIs" dxfId="2" priority="713" stopIfTrue="1" operator="lessThan">
      <formula>0</formula>
    </cfRule>
  </conditionalFormatting>
  <conditionalFormatting sqref="F650">
    <cfRule type="cellIs" dxfId="2" priority="712" stopIfTrue="1" operator="lessThan">
      <formula>0</formula>
    </cfRule>
  </conditionalFormatting>
  <conditionalFormatting sqref="F651">
    <cfRule type="cellIs" dxfId="2" priority="711" stopIfTrue="1" operator="lessThan">
      <formula>0</formula>
    </cfRule>
  </conditionalFormatting>
  <conditionalFormatting sqref="F652">
    <cfRule type="cellIs" dxfId="2" priority="710" stopIfTrue="1" operator="lessThan">
      <formula>0</formula>
    </cfRule>
  </conditionalFormatting>
  <conditionalFormatting sqref="F653">
    <cfRule type="cellIs" dxfId="2" priority="709" stopIfTrue="1" operator="lessThan">
      <formula>0</formula>
    </cfRule>
  </conditionalFormatting>
  <conditionalFormatting sqref="F654">
    <cfRule type="cellIs" dxfId="2" priority="708" stopIfTrue="1" operator="lessThan">
      <formula>0</formula>
    </cfRule>
  </conditionalFormatting>
  <conditionalFormatting sqref="F655">
    <cfRule type="cellIs" dxfId="2" priority="707" stopIfTrue="1" operator="lessThan">
      <formula>0</formula>
    </cfRule>
  </conditionalFormatting>
  <conditionalFormatting sqref="F656">
    <cfRule type="cellIs" dxfId="2" priority="706" stopIfTrue="1" operator="lessThan">
      <formula>0</formula>
    </cfRule>
  </conditionalFormatting>
  <conditionalFormatting sqref="F657">
    <cfRule type="cellIs" dxfId="2" priority="705" stopIfTrue="1" operator="lessThan">
      <formula>0</formula>
    </cfRule>
  </conditionalFormatting>
  <conditionalFormatting sqref="F658">
    <cfRule type="cellIs" dxfId="2" priority="704" stopIfTrue="1" operator="lessThan">
      <formula>0</formula>
    </cfRule>
  </conditionalFormatting>
  <conditionalFormatting sqref="F659">
    <cfRule type="cellIs" dxfId="2" priority="703" stopIfTrue="1" operator="lessThan">
      <formula>0</formula>
    </cfRule>
  </conditionalFormatting>
  <conditionalFormatting sqref="F660">
    <cfRule type="cellIs" dxfId="2" priority="702" stopIfTrue="1" operator="lessThan">
      <formula>0</formula>
    </cfRule>
  </conditionalFormatting>
  <conditionalFormatting sqref="F661">
    <cfRule type="cellIs" dxfId="2" priority="701" stopIfTrue="1" operator="lessThan">
      <formula>0</formula>
    </cfRule>
  </conditionalFormatting>
  <conditionalFormatting sqref="F662">
    <cfRule type="cellIs" dxfId="2" priority="700" stopIfTrue="1" operator="lessThan">
      <formula>0</formula>
    </cfRule>
  </conditionalFormatting>
  <conditionalFormatting sqref="F663">
    <cfRule type="cellIs" dxfId="2" priority="699" stopIfTrue="1" operator="lessThan">
      <formula>0</formula>
    </cfRule>
  </conditionalFormatting>
  <conditionalFormatting sqref="F664">
    <cfRule type="cellIs" dxfId="2" priority="698" stopIfTrue="1" operator="lessThan">
      <formula>0</formula>
    </cfRule>
  </conditionalFormatting>
  <conditionalFormatting sqref="F665">
    <cfRule type="cellIs" dxfId="2" priority="697" stopIfTrue="1" operator="lessThan">
      <formula>0</formula>
    </cfRule>
  </conditionalFormatting>
  <conditionalFormatting sqref="F666">
    <cfRule type="cellIs" dxfId="2" priority="696" stopIfTrue="1" operator="lessThan">
      <formula>0</formula>
    </cfRule>
  </conditionalFormatting>
  <conditionalFormatting sqref="F667">
    <cfRule type="cellIs" dxfId="2" priority="695" stopIfTrue="1" operator="lessThan">
      <formula>0</formula>
    </cfRule>
  </conditionalFormatting>
  <conditionalFormatting sqref="F668">
    <cfRule type="cellIs" dxfId="2" priority="694" stopIfTrue="1" operator="lessThan">
      <formula>0</formula>
    </cfRule>
  </conditionalFormatting>
  <conditionalFormatting sqref="F669">
    <cfRule type="cellIs" dxfId="2" priority="693" stopIfTrue="1" operator="lessThan">
      <formula>0</formula>
    </cfRule>
  </conditionalFormatting>
  <conditionalFormatting sqref="F670">
    <cfRule type="cellIs" dxfId="2" priority="692" stopIfTrue="1" operator="lessThan">
      <formula>0</formula>
    </cfRule>
  </conditionalFormatting>
  <conditionalFormatting sqref="F671">
    <cfRule type="cellIs" dxfId="2" priority="691" stopIfTrue="1" operator="lessThan">
      <formula>0</formula>
    </cfRule>
  </conditionalFormatting>
  <conditionalFormatting sqref="F672">
    <cfRule type="cellIs" dxfId="2" priority="690" stopIfTrue="1" operator="lessThan">
      <formula>0</formula>
    </cfRule>
  </conditionalFormatting>
  <conditionalFormatting sqref="F673">
    <cfRule type="cellIs" dxfId="2" priority="689" stopIfTrue="1" operator="lessThan">
      <formula>0</formula>
    </cfRule>
  </conditionalFormatting>
  <conditionalFormatting sqref="F674">
    <cfRule type="cellIs" dxfId="2" priority="688" stopIfTrue="1" operator="lessThan">
      <formula>0</formula>
    </cfRule>
  </conditionalFormatting>
  <conditionalFormatting sqref="F675">
    <cfRule type="cellIs" dxfId="2" priority="687" stopIfTrue="1" operator="lessThan">
      <formula>0</formula>
    </cfRule>
  </conditionalFormatting>
  <conditionalFormatting sqref="F676">
    <cfRule type="cellIs" dxfId="2" priority="686" stopIfTrue="1" operator="lessThan">
      <formula>0</formula>
    </cfRule>
  </conditionalFormatting>
  <conditionalFormatting sqref="F677">
    <cfRule type="cellIs" dxfId="2" priority="685" stopIfTrue="1" operator="lessThan">
      <formula>0</formula>
    </cfRule>
  </conditionalFormatting>
  <conditionalFormatting sqref="F678">
    <cfRule type="cellIs" dxfId="2" priority="684" stopIfTrue="1" operator="lessThan">
      <formula>0</formula>
    </cfRule>
  </conditionalFormatting>
  <conditionalFormatting sqref="F679">
    <cfRule type="cellIs" dxfId="2" priority="683" stopIfTrue="1" operator="lessThan">
      <formula>0</formula>
    </cfRule>
  </conditionalFormatting>
  <conditionalFormatting sqref="F680">
    <cfRule type="cellIs" dxfId="2" priority="682" stopIfTrue="1" operator="lessThan">
      <formula>0</formula>
    </cfRule>
  </conditionalFormatting>
  <conditionalFormatting sqref="F681">
    <cfRule type="cellIs" dxfId="2" priority="681" stopIfTrue="1" operator="lessThan">
      <formula>0</formula>
    </cfRule>
  </conditionalFormatting>
  <conditionalFormatting sqref="F682">
    <cfRule type="cellIs" dxfId="2" priority="680" stopIfTrue="1" operator="lessThan">
      <formula>0</formula>
    </cfRule>
  </conditionalFormatting>
  <conditionalFormatting sqref="F683">
    <cfRule type="cellIs" dxfId="2" priority="679" stopIfTrue="1" operator="lessThan">
      <formula>0</formula>
    </cfRule>
  </conditionalFormatting>
  <conditionalFormatting sqref="F684">
    <cfRule type="cellIs" dxfId="2" priority="678" stopIfTrue="1" operator="lessThan">
      <formula>0</formula>
    </cfRule>
  </conditionalFormatting>
  <conditionalFormatting sqref="F685">
    <cfRule type="cellIs" dxfId="2" priority="677" stopIfTrue="1" operator="lessThan">
      <formula>0</formula>
    </cfRule>
  </conditionalFormatting>
  <conditionalFormatting sqref="F686">
    <cfRule type="cellIs" dxfId="2" priority="676" stopIfTrue="1" operator="lessThan">
      <formula>0</formula>
    </cfRule>
  </conditionalFormatting>
  <conditionalFormatting sqref="F687">
    <cfRule type="cellIs" dxfId="2" priority="675" stopIfTrue="1" operator="lessThan">
      <formula>0</formula>
    </cfRule>
  </conditionalFormatting>
  <conditionalFormatting sqref="F688">
    <cfRule type="cellIs" dxfId="2" priority="674" stopIfTrue="1" operator="lessThan">
      <formula>0</formula>
    </cfRule>
  </conditionalFormatting>
  <conditionalFormatting sqref="F689">
    <cfRule type="cellIs" dxfId="2" priority="673" stopIfTrue="1" operator="lessThan">
      <formula>0</formula>
    </cfRule>
  </conditionalFormatting>
  <conditionalFormatting sqref="F690">
    <cfRule type="cellIs" dxfId="2" priority="672" stopIfTrue="1" operator="lessThan">
      <formula>0</formula>
    </cfRule>
  </conditionalFormatting>
  <conditionalFormatting sqref="F691">
    <cfRule type="cellIs" dxfId="2" priority="671" stopIfTrue="1" operator="lessThan">
      <formula>0</formula>
    </cfRule>
  </conditionalFormatting>
  <conditionalFormatting sqref="F692">
    <cfRule type="cellIs" dxfId="2" priority="670" stopIfTrue="1" operator="lessThan">
      <formula>0</formula>
    </cfRule>
  </conditionalFormatting>
  <conditionalFormatting sqref="F693">
    <cfRule type="cellIs" dxfId="2" priority="669" stopIfTrue="1" operator="lessThan">
      <formula>0</formula>
    </cfRule>
  </conditionalFormatting>
  <conditionalFormatting sqref="F694">
    <cfRule type="cellIs" dxfId="2" priority="668" stopIfTrue="1" operator="lessThan">
      <formula>0</formula>
    </cfRule>
  </conditionalFormatting>
  <conditionalFormatting sqref="F695">
    <cfRule type="cellIs" dxfId="2" priority="667" stopIfTrue="1" operator="lessThan">
      <formula>0</formula>
    </cfRule>
  </conditionalFormatting>
  <conditionalFormatting sqref="F696">
    <cfRule type="cellIs" dxfId="2" priority="666" stopIfTrue="1" operator="lessThan">
      <formula>0</formula>
    </cfRule>
  </conditionalFormatting>
  <conditionalFormatting sqref="F697">
    <cfRule type="cellIs" dxfId="2" priority="665" stopIfTrue="1" operator="lessThan">
      <formula>0</formula>
    </cfRule>
  </conditionalFormatting>
  <conditionalFormatting sqref="F698">
    <cfRule type="cellIs" dxfId="2" priority="664" stopIfTrue="1" operator="lessThan">
      <formula>0</formula>
    </cfRule>
  </conditionalFormatting>
  <conditionalFormatting sqref="F699">
    <cfRule type="cellIs" dxfId="2" priority="663" stopIfTrue="1" operator="lessThan">
      <formula>0</formula>
    </cfRule>
  </conditionalFormatting>
  <conditionalFormatting sqref="F700">
    <cfRule type="cellIs" dxfId="2" priority="662" stopIfTrue="1" operator="lessThan">
      <formula>0</formula>
    </cfRule>
  </conditionalFormatting>
  <conditionalFormatting sqref="F701">
    <cfRule type="cellIs" dxfId="2" priority="661" stopIfTrue="1" operator="lessThan">
      <formula>0</formula>
    </cfRule>
  </conditionalFormatting>
  <conditionalFormatting sqref="F702">
    <cfRule type="cellIs" dxfId="2" priority="660" stopIfTrue="1" operator="lessThan">
      <formula>0</formula>
    </cfRule>
  </conditionalFormatting>
  <conditionalFormatting sqref="F703">
    <cfRule type="cellIs" dxfId="2" priority="659" stopIfTrue="1" operator="lessThan">
      <formula>0</formula>
    </cfRule>
  </conditionalFormatting>
  <conditionalFormatting sqref="F704">
    <cfRule type="cellIs" dxfId="2" priority="658" stopIfTrue="1" operator="lessThan">
      <formula>0</formula>
    </cfRule>
  </conditionalFormatting>
  <conditionalFormatting sqref="F705">
    <cfRule type="cellIs" dxfId="2" priority="657" stopIfTrue="1" operator="lessThan">
      <formula>0</formula>
    </cfRule>
  </conditionalFormatting>
  <conditionalFormatting sqref="F706">
    <cfRule type="cellIs" dxfId="2" priority="656" stopIfTrue="1" operator="lessThan">
      <formula>0</formula>
    </cfRule>
  </conditionalFormatting>
  <conditionalFormatting sqref="F707">
    <cfRule type="cellIs" dxfId="2" priority="655" stopIfTrue="1" operator="lessThan">
      <formula>0</formula>
    </cfRule>
  </conditionalFormatting>
  <conditionalFormatting sqref="F708">
    <cfRule type="cellIs" dxfId="2" priority="654" stopIfTrue="1" operator="lessThan">
      <formula>0</formula>
    </cfRule>
  </conditionalFormatting>
  <conditionalFormatting sqref="F709">
    <cfRule type="cellIs" dxfId="2" priority="653" stopIfTrue="1" operator="lessThan">
      <formula>0</formula>
    </cfRule>
  </conditionalFormatting>
  <conditionalFormatting sqref="F710">
    <cfRule type="cellIs" dxfId="2" priority="652" stopIfTrue="1" operator="lessThan">
      <formula>0</formula>
    </cfRule>
  </conditionalFormatting>
  <conditionalFormatting sqref="F711">
    <cfRule type="cellIs" dxfId="2" priority="651" stopIfTrue="1" operator="lessThan">
      <formula>0</formula>
    </cfRule>
  </conditionalFormatting>
  <conditionalFormatting sqref="F712">
    <cfRule type="cellIs" dxfId="2" priority="650" stopIfTrue="1" operator="lessThan">
      <formula>0</formula>
    </cfRule>
  </conditionalFormatting>
  <conditionalFormatting sqref="F713">
    <cfRule type="cellIs" dxfId="2" priority="649" stopIfTrue="1" operator="lessThan">
      <formula>0</formula>
    </cfRule>
  </conditionalFormatting>
  <conditionalFormatting sqref="F714">
    <cfRule type="cellIs" dxfId="2" priority="648" stopIfTrue="1" operator="lessThan">
      <formula>0</formula>
    </cfRule>
  </conditionalFormatting>
  <conditionalFormatting sqref="F715">
    <cfRule type="cellIs" dxfId="2" priority="647" stopIfTrue="1" operator="lessThan">
      <formula>0</formula>
    </cfRule>
  </conditionalFormatting>
  <conditionalFormatting sqref="F716">
    <cfRule type="cellIs" dxfId="2" priority="646" stopIfTrue="1" operator="lessThan">
      <formula>0</formula>
    </cfRule>
  </conditionalFormatting>
  <conditionalFormatting sqref="F717">
    <cfRule type="cellIs" dxfId="2" priority="645" stopIfTrue="1" operator="lessThan">
      <formula>0</formula>
    </cfRule>
  </conditionalFormatting>
  <conditionalFormatting sqref="F718">
    <cfRule type="cellIs" dxfId="2" priority="644" stopIfTrue="1" operator="lessThan">
      <formula>0</formula>
    </cfRule>
  </conditionalFormatting>
  <conditionalFormatting sqref="F719">
    <cfRule type="cellIs" dxfId="2" priority="643" stopIfTrue="1" operator="lessThan">
      <formula>0</formula>
    </cfRule>
  </conditionalFormatting>
  <conditionalFormatting sqref="F720">
    <cfRule type="cellIs" dxfId="2" priority="642" stopIfTrue="1" operator="lessThan">
      <formula>0</formula>
    </cfRule>
  </conditionalFormatting>
  <conditionalFormatting sqref="F721">
    <cfRule type="cellIs" dxfId="2" priority="641" stopIfTrue="1" operator="lessThan">
      <formula>0</formula>
    </cfRule>
  </conditionalFormatting>
  <conditionalFormatting sqref="F722">
    <cfRule type="cellIs" dxfId="2" priority="640" stopIfTrue="1" operator="lessThan">
      <formula>0</formula>
    </cfRule>
  </conditionalFormatting>
  <conditionalFormatting sqref="F723">
    <cfRule type="cellIs" dxfId="2" priority="639" stopIfTrue="1" operator="lessThan">
      <formula>0</formula>
    </cfRule>
  </conditionalFormatting>
  <conditionalFormatting sqref="F724">
    <cfRule type="cellIs" dxfId="2" priority="638" stopIfTrue="1" operator="lessThan">
      <formula>0</formula>
    </cfRule>
  </conditionalFormatting>
  <conditionalFormatting sqref="F725">
    <cfRule type="cellIs" dxfId="2" priority="637" stopIfTrue="1" operator="lessThan">
      <formula>0</formula>
    </cfRule>
  </conditionalFormatting>
  <conditionalFormatting sqref="F726">
    <cfRule type="cellIs" dxfId="2" priority="636" stopIfTrue="1" operator="lessThan">
      <formula>0</formula>
    </cfRule>
  </conditionalFormatting>
  <conditionalFormatting sqref="F727">
    <cfRule type="cellIs" dxfId="2" priority="635" stopIfTrue="1" operator="lessThan">
      <formula>0</formula>
    </cfRule>
  </conditionalFormatting>
  <conditionalFormatting sqref="F728">
    <cfRule type="cellIs" dxfId="2" priority="634" stopIfTrue="1" operator="lessThan">
      <formula>0</formula>
    </cfRule>
  </conditionalFormatting>
  <conditionalFormatting sqref="F729">
    <cfRule type="cellIs" dxfId="2" priority="633" stopIfTrue="1" operator="lessThan">
      <formula>0</formula>
    </cfRule>
  </conditionalFormatting>
  <conditionalFormatting sqref="F730">
    <cfRule type="cellIs" dxfId="2" priority="632" stopIfTrue="1" operator="lessThan">
      <formula>0</formula>
    </cfRule>
  </conditionalFormatting>
  <conditionalFormatting sqref="F731">
    <cfRule type="cellIs" dxfId="2" priority="631" stopIfTrue="1" operator="lessThan">
      <formula>0</formula>
    </cfRule>
  </conditionalFormatting>
  <conditionalFormatting sqref="F732">
    <cfRule type="cellIs" dxfId="2" priority="630" stopIfTrue="1" operator="lessThan">
      <formula>0</formula>
    </cfRule>
  </conditionalFormatting>
  <conditionalFormatting sqref="F733">
    <cfRule type="cellIs" dxfId="2" priority="629" stopIfTrue="1" operator="lessThan">
      <formula>0</formula>
    </cfRule>
  </conditionalFormatting>
  <conditionalFormatting sqref="F734">
    <cfRule type="cellIs" dxfId="2" priority="628" stopIfTrue="1" operator="lessThan">
      <formula>0</formula>
    </cfRule>
  </conditionalFormatting>
  <conditionalFormatting sqref="F735">
    <cfRule type="cellIs" dxfId="2" priority="627" stopIfTrue="1" operator="lessThan">
      <formula>0</formula>
    </cfRule>
  </conditionalFormatting>
  <conditionalFormatting sqref="F736">
    <cfRule type="cellIs" dxfId="2" priority="626" stopIfTrue="1" operator="lessThan">
      <formula>0</formula>
    </cfRule>
  </conditionalFormatting>
  <conditionalFormatting sqref="F737">
    <cfRule type="cellIs" dxfId="2" priority="625" stopIfTrue="1" operator="lessThan">
      <formula>0</formula>
    </cfRule>
  </conditionalFormatting>
  <conditionalFormatting sqref="F738">
    <cfRule type="cellIs" dxfId="2" priority="624" stopIfTrue="1" operator="lessThan">
      <formula>0</formula>
    </cfRule>
  </conditionalFormatting>
  <conditionalFormatting sqref="F739">
    <cfRule type="cellIs" dxfId="2" priority="623" stopIfTrue="1" operator="lessThan">
      <formula>0</formula>
    </cfRule>
  </conditionalFormatting>
  <conditionalFormatting sqref="F740">
    <cfRule type="cellIs" dxfId="2" priority="622" stopIfTrue="1" operator="lessThan">
      <formula>0</formula>
    </cfRule>
  </conditionalFormatting>
  <conditionalFormatting sqref="F741">
    <cfRule type="cellIs" dxfId="2" priority="621" stopIfTrue="1" operator="lessThan">
      <formula>0</formula>
    </cfRule>
  </conditionalFormatting>
  <conditionalFormatting sqref="F742">
    <cfRule type="cellIs" dxfId="2" priority="620" stopIfTrue="1" operator="lessThan">
      <formula>0</formula>
    </cfRule>
  </conditionalFormatting>
  <conditionalFormatting sqref="F743">
    <cfRule type="cellIs" dxfId="2" priority="619" stopIfTrue="1" operator="lessThan">
      <formula>0</formula>
    </cfRule>
  </conditionalFormatting>
  <conditionalFormatting sqref="F744">
    <cfRule type="cellIs" dxfId="2" priority="618" stopIfTrue="1" operator="lessThan">
      <formula>0</formula>
    </cfRule>
  </conditionalFormatting>
  <conditionalFormatting sqref="F745">
    <cfRule type="cellIs" dxfId="2" priority="617" stopIfTrue="1" operator="lessThan">
      <formula>0</formula>
    </cfRule>
  </conditionalFormatting>
  <conditionalFormatting sqref="F746">
    <cfRule type="cellIs" dxfId="2" priority="616" stopIfTrue="1" operator="lessThan">
      <formula>0</formula>
    </cfRule>
  </conditionalFormatting>
  <conditionalFormatting sqref="F747">
    <cfRule type="cellIs" dxfId="2" priority="615" stopIfTrue="1" operator="lessThan">
      <formula>0</formula>
    </cfRule>
  </conditionalFormatting>
  <conditionalFormatting sqref="F748">
    <cfRule type="cellIs" dxfId="2" priority="614" stopIfTrue="1" operator="lessThan">
      <formula>0</formula>
    </cfRule>
  </conditionalFormatting>
  <conditionalFormatting sqref="F749">
    <cfRule type="cellIs" dxfId="2" priority="613" stopIfTrue="1" operator="lessThan">
      <formula>0</formula>
    </cfRule>
  </conditionalFormatting>
  <conditionalFormatting sqref="F750">
    <cfRule type="cellIs" dxfId="2" priority="612" stopIfTrue="1" operator="lessThan">
      <formula>0</formula>
    </cfRule>
  </conditionalFormatting>
  <conditionalFormatting sqref="F751">
    <cfRule type="cellIs" dxfId="2" priority="611" stopIfTrue="1" operator="lessThan">
      <formula>0</formula>
    </cfRule>
  </conditionalFormatting>
  <conditionalFormatting sqref="F752">
    <cfRule type="cellIs" dxfId="2" priority="610" stopIfTrue="1" operator="lessThan">
      <formula>0</formula>
    </cfRule>
  </conditionalFormatting>
  <conditionalFormatting sqref="F753">
    <cfRule type="cellIs" dxfId="2" priority="609" stopIfTrue="1" operator="lessThan">
      <formula>0</formula>
    </cfRule>
  </conditionalFormatting>
  <conditionalFormatting sqref="F754">
    <cfRule type="cellIs" dxfId="2" priority="608" stopIfTrue="1" operator="lessThan">
      <formula>0</formula>
    </cfRule>
  </conditionalFormatting>
  <conditionalFormatting sqref="F755">
    <cfRule type="cellIs" dxfId="2" priority="607" stopIfTrue="1" operator="lessThan">
      <formula>0</formula>
    </cfRule>
  </conditionalFormatting>
  <conditionalFormatting sqref="F756">
    <cfRule type="cellIs" dxfId="2" priority="606" stopIfTrue="1" operator="lessThan">
      <formula>0</formula>
    </cfRule>
  </conditionalFormatting>
  <conditionalFormatting sqref="F757">
    <cfRule type="cellIs" dxfId="2" priority="605" stopIfTrue="1" operator="lessThan">
      <formula>0</formula>
    </cfRule>
  </conditionalFormatting>
  <conditionalFormatting sqref="F758">
    <cfRule type="cellIs" dxfId="2" priority="604" stopIfTrue="1" operator="lessThan">
      <formula>0</formula>
    </cfRule>
  </conditionalFormatting>
  <conditionalFormatting sqref="F759">
    <cfRule type="cellIs" dxfId="2" priority="603" stopIfTrue="1" operator="lessThan">
      <formula>0</formula>
    </cfRule>
  </conditionalFormatting>
  <conditionalFormatting sqref="F760">
    <cfRule type="cellIs" dxfId="2" priority="602" stopIfTrue="1" operator="lessThan">
      <formula>0</formula>
    </cfRule>
  </conditionalFormatting>
  <conditionalFormatting sqref="F761">
    <cfRule type="cellIs" dxfId="2" priority="601" stopIfTrue="1" operator="lessThan">
      <formula>0</formula>
    </cfRule>
  </conditionalFormatting>
  <conditionalFormatting sqref="F762">
    <cfRule type="cellIs" dxfId="2" priority="600" stopIfTrue="1" operator="lessThan">
      <formula>0</formula>
    </cfRule>
  </conditionalFormatting>
  <conditionalFormatting sqref="F763">
    <cfRule type="cellIs" dxfId="2" priority="599" stopIfTrue="1" operator="lessThan">
      <formula>0</formula>
    </cfRule>
  </conditionalFormatting>
  <conditionalFormatting sqref="F764">
    <cfRule type="cellIs" dxfId="2" priority="598" stopIfTrue="1" operator="lessThan">
      <formula>0</formula>
    </cfRule>
  </conditionalFormatting>
  <conditionalFormatting sqref="F765">
    <cfRule type="cellIs" dxfId="2" priority="597" stopIfTrue="1" operator="lessThan">
      <formula>0</formula>
    </cfRule>
  </conditionalFormatting>
  <conditionalFormatting sqref="F766">
    <cfRule type="cellIs" dxfId="2" priority="596" stopIfTrue="1" operator="lessThan">
      <formula>0</formula>
    </cfRule>
  </conditionalFormatting>
  <conditionalFormatting sqref="F767">
    <cfRule type="cellIs" dxfId="2" priority="595" stopIfTrue="1" operator="lessThan">
      <formula>0</formula>
    </cfRule>
  </conditionalFormatting>
  <conditionalFormatting sqref="F768">
    <cfRule type="cellIs" dxfId="2" priority="594" stopIfTrue="1" operator="lessThan">
      <formula>0</formula>
    </cfRule>
  </conditionalFormatting>
  <conditionalFormatting sqref="F769">
    <cfRule type="cellIs" dxfId="2" priority="593" stopIfTrue="1" operator="lessThan">
      <formula>0</formula>
    </cfRule>
  </conditionalFormatting>
  <conditionalFormatting sqref="F770">
    <cfRule type="cellIs" dxfId="2" priority="592" stopIfTrue="1" operator="lessThan">
      <formula>0</formula>
    </cfRule>
  </conditionalFormatting>
  <conditionalFormatting sqref="F771">
    <cfRule type="cellIs" dxfId="2" priority="591" stopIfTrue="1" operator="lessThan">
      <formula>0</formula>
    </cfRule>
  </conditionalFormatting>
  <conditionalFormatting sqref="F772">
    <cfRule type="cellIs" dxfId="2" priority="590" stopIfTrue="1" operator="lessThan">
      <formula>0</formula>
    </cfRule>
  </conditionalFormatting>
  <conditionalFormatting sqref="F773">
    <cfRule type="cellIs" dxfId="2" priority="589" stopIfTrue="1" operator="lessThan">
      <formula>0</formula>
    </cfRule>
  </conditionalFormatting>
  <conditionalFormatting sqref="F774">
    <cfRule type="cellIs" dxfId="2" priority="588" stopIfTrue="1" operator="lessThan">
      <formula>0</formula>
    </cfRule>
  </conditionalFormatting>
  <conditionalFormatting sqref="F775">
    <cfRule type="cellIs" dxfId="2" priority="587" stopIfTrue="1" operator="lessThan">
      <formula>0</formula>
    </cfRule>
  </conditionalFormatting>
  <conditionalFormatting sqref="F776">
    <cfRule type="cellIs" dxfId="2" priority="586" stopIfTrue="1" operator="lessThan">
      <formula>0</formula>
    </cfRule>
  </conditionalFormatting>
  <conditionalFormatting sqref="F777">
    <cfRule type="cellIs" dxfId="2" priority="585" stopIfTrue="1" operator="lessThan">
      <formula>0</formula>
    </cfRule>
  </conditionalFormatting>
  <conditionalFormatting sqref="F778">
    <cfRule type="cellIs" dxfId="2" priority="584" stopIfTrue="1" operator="lessThan">
      <formula>0</formula>
    </cfRule>
  </conditionalFormatting>
  <conditionalFormatting sqref="F779">
    <cfRule type="cellIs" dxfId="2" priority="583" stopIfTrue="1" operator="lessThan">
      <formula>0</formula>
    </cfRule>
  </conditionalFormatting>
  <conditionalFormatting sqref="F780">
    <cfRule type="cellIs" dxfId="2" priority="582" stopIfTrue="1" operator="lessThan">
      <formula>0</formula>
    </cfRule>
  </conditionalFormatting>
  <conditionalFormatting sqref="F781">
    <cfRule type="cellIs" dxfId="2" priority="581" stopIfTrue="1" operator="lessThan">
      <formula>0</formula>
    </cfRule>
  </conditionalFormatting>
  <conditionalFormatting sqref="F782">
    <cfRule type="cellIs" dxfId="2" priority="580" stopIfTrue="1" operator="lessThan">
      <formula>0</formula>
    </cfRule>
  </conditionalFormatting>
  <conditionalFormatting sqref="F783">
    <cfRule type="cellIs" dxfId="2" priority="579" stopIfTrue="1" operator="lessThan">
      <formula>0</formula>
    </cfRule>
  </conditionalFormatting>
  <conditionalFormatting sqref="F784">
    <cfRule type="cellIs" dxfId="2" priority="578" stopIfTrue="1" operator="lessThan">
      <formula>0</formula>
    </cfRule>
  </conditionalFormatting>
  <conditionalFormatting sqref="F785">
    <cfRule type="cellIs" dxfId="2" priority="577" stopIfTrue="1" operator="lessThan">
      <formula>0</formula>
    </cfRule>
  </conditionalFormatting>
  <conditionalFormatting sqref="F786">
    <cfRule type="cellIs" dxfId="2" priority="576" stopIfTrue="1" operator="lessThan">
      <formula>0</formula>
    </cfRule>
  </conditionalFormatting>
  <conditionalFormatting sqref="F787">
    <cfRule type="cellIs" dxfId="2" priority="575" stopIfTrue="1" operator="lessThan">
      <formula>0</formula>
    </cfRule>
  </conditionalFormatting>
  <conditionalFormatting sqref="F788">
    <cfRule type="cellIs" dxfId="2" priority="574" stopIfTrue="1" operator="lessThan">
      <formula>0</formula>
    </cfRule>
  </conditionalFormatting>
  <conditionalFormatting sqref="F789">
    <cfRule type="cellIs" dxfId="2" priority="573" stopIfTrue="1" operator="lessThan">
      <formula>0</formula>
    </cfRule>
  </conditionalFormatting>
  <conditionalFormatting sqref="F790">
    <cfRule type="cellIs" dxfId="2" priority="572" stopIfTrue="1" operator="lessThan">
      <formula>0</formula>
    </cfRule>
  </conditionalFormatting>
  <conditionalFormatting sqref="F791">
    <cfRule type="cellIs" dxfId="2" priority="571" stopIfTrue="1" operator="lessThan">
      <formula>0</formula>
    </cfRule>
  </conditionalFormatting>
  <conditionalFormatting sqref="F792">
    <cfRule type="cellIs" dxfId="2" priority="570" stopIfTrue="1" operator="lessThan">
      <formula>0</formula>
    </cfRule>
  </conditionalFormatting>
  <conditionalFormatting sqref="F793">
    <cfRule type="cellIs" dxfId="2" priority="569" stopIfTrue="1" operator="lessThan">
      <formula>0</formula>
    </cfRule>
  </conditionalFormatting>
  <conditionalFormatting sqref="F794">
    <cfRule type="cellIs" dxfId="2" priority="568" stopIfTrue="1" operator="lessThan">
      <formula>0</formula>
    </cfRule>
  </conditionalFormatting>
  <conditionalFormatting sqref="F795">
    <cfRule type="cellIs" dxfId="2" priority="567" stopIfTrue="1" operator="lessThan">
      <formula>0</formula>
    </cfRule>
  </conditionalFormatting>
  <conditionalFormatting sqref="F796">
    <cfRule type="cellIs" dxfId="2" priority="566" stopIfTrue="1" operator="lessThan">
      <formula>0</formula>
    </cfRule>
  </conditionalFormatting>
  <conditionalFormatting sqref="F797">
    <cfRule type="cellIs" dxfId="2" priority="565" stopIfTrue="1" operator="lessThan">
      <formula>0</formula>
    </cfRule>
  </conditionalFormatting>
  <conditionalFormatting sqref="F798">
    <cfRule type="cellIs" dxfId="2" priority="564" stopIfTrue="1" operator="lessThan">
      <formula>0</formula>
    </cfRule>
  </conditionalFormatting>
  <conditionalFormatting sqref="F799">
    <cfRule type="cellIs" dxfId="2" priority="563" stopIfTrue="1" operator="lessThan">
      <formula>0</formula>
    </cfRule>
  </conditionalFormatting>
  <conditionalFormatting sqref="F800">
    <cfRule type="cellIs" dxfId="2" priority="562" stopIfTrue="1" operator="lessThan">
      <formula>0</formula>
    </cfRule>
  </conditionalFormatting>
  <conditionalFormatting sqref="F801">
    <cfRule type="cellIs" dxfId="2" priority="561" stopIfTrue="1" operator="lessThan">
      <formula>0</formula>
    </cfRule>
  </conditionalFormatting>
  <conditionalFormatting sqref="F802">
    <cfRule type="cellIs" dxfId="2" priority="560" stopIfTrue="1" operator="lessThan">
      <formula>0</formula>
    </cfRule>
  </conditionalFormatting>
  <conditionalFormatting sqref="F803">
    <cfRule type="cellIs" dxfId="2" priority="559" stopIfTrue="1" operator="lessThan">
      <formula>0</formula>
    </cfRule>
  </conditionalFormatting>
  <conditionalFormatting sqref="F804">
    <cfRule type="cellIs" dxfId="2" priority="558" stopIfTrue="1" operator="lessThan">
      <formula>0</formula>
    </cfRule>
  </conditionalFormatting>
  <conditionalFormatting sqref="F805">
    <cfRule type="cellIs" dxfId="2" priority="557" stopIfTrue="1" operator="lessThan">
      <formula>0</formula>
    </cfRule>
  </conditionalFormatting>
  <conditionalFormatting sqref="F806">
    <cfRule type="cellIs" dxfId="2" priority="556" stopIfTrue="1" operator="lessThan">
      <formula>0</formula>
    </cfRule>
  </conditionalFormatting>
  <conditionalFormatting sqref="F807">
    <cfRule type="cellIs" dxfId="2" priority="555" stopIfTrue="1" operator="lessThan">
      <formula>0</formula>
    </cfRule>
  </conditionalFormatting>
  <conditionalFormatting sqref="F808">
    <cfRule type="cellIs" dxfId="2" priority="554" stopIfTrue="1" operator="lessThan">
      <formula>0</formula>
    </cfRule>
  </conditionalFormatting>
  <conditionalFormatting sqref="F809">
    <cfRule type="cellIs" dxfId="2" priority="553" stopIfTrue="1" operator="lessThan">
      <formula>0</formula>
    </cfRule>
  </conditionalFormatting>
  <conditionalFormatting sqref="F810">
    <cfRule type="cellIs" dxfId="2" priority="552" stopIfTrue="1" operator="lessThan">
      <formula>0</formula>
    </cfRule>
  </conditionalFormatting>
  <conditionalFormatting sqref="F811">
    <cfRule type="cellIs" dxfId="2" priority="551" stopIfTrue="1" operator="lessThan">
      <formula>0</formula>
    </cfRule>
  </conditionalFormatting>
  <conditionalFormatting sqref="F812">
    <cfRule type="cellIs" dxfId="2" priority="550" stopIfTrue="1" operator="lessThan">
      <formula>0</formula>
    </cfRule>
  </conditionalFormatting>
  <conditionalFormatting sqref="F813">
    <cfRule type="cellIs" dxfId="2" priority="549" stopIfTrue="1" operator="lessThan">
      <formula>0</formula>
    </cfRule>
  </conditionalFormatting>
  <conditionalFormatting sqref="F814">
    <cfRule type="cellIs" dxfId="2" priority="548" stopIfTrue="1" operator="lessThan">
      <formula>0</formula>
    </cfRule>
  </conditionalFormatting>
  <conditionalFormatting sqref="F815">
    <cfRule type="cellIs" dxfId="2" priority="547" stopIfTrue="1" operator="lessThan">
      <formula>0</formula>
    </cfRule>
  </conditionalFormatting>
  <conditionalFormatting sqref="F816">
    <cfRule type="cellIs" dxfId="2" priority="546" stopIfTrue="1" operator="lessThan">
      <formula>0</formula>
    </cfRule>
  </conditionalFormatting>
  <conditionalFormatting sqref="F817">
    <cfRule type="cellIs" dxfId="2" priority="545" stopIfTrue="1" operator="lessThan">
      <formula>0</formula>
    </cfRule>
  </conditionalFormatting>
  <conditionalFormatting sqref="F818">
    <cfRule type="cellIs" dxfId="2" priority="544" stopIfTrue="1" operator="lessThan">
      <formula>0</formula>
    </cfRule>
  </conditionalFormatting>
  <conditionalFormatting sqref="F819">
    <cfRule type="cellIs" dxfId="2" priority="543" stopIfTrue="1" operator="lessThan">
      <formula>0</formula>
    </cfRule>
  </conditionalFormatting>
  <conditionalFormatting sqref="F820">
    <cfRule type="cellIs" dxfId="2" priority="542" stopIfTrue="1" operator="lessThan">
      <formula>0</formula>
    </cfRule>
  </conditionalFormatting>
  <conditionalFormatting sqref="F821">
    <cfRule type="cellIs" dxfId="2" priority="541" stopIfTrue="1" operator="lessThan">
      <formula>0</formula>
    </cfRule>
  </conditionalFormatting>
  <conditionalFormatting sqref="F822">
    <cfRule type="cellIs" dxfId="2" priority="540" stopIfTrue="1" operator="lessThan">
      <formula>0</formula>
    </cfRule>
  </conditionalFormatting>
  <conditionalFormatting sqref="F823">
    <cfRule type="cellIs" dxfId="2" priority="539" stopIfTrue="1" operator="lessThan">
      <formula>0</formula>
    </cfRule>
  </conditionalFormatting>
  <conditionalFormatting sqref="F824">
    <cfRule type="cellIs" dxfId="2" priority="538" stopIfTrue="1" operator="lessThan">
      <formula>0</formula>
    </cfRule>
  </conditionalFormatting>
  <conditionalFormatting sqref="F825">
    <cfRule type="cellIs" dxfId="2" priority="537" stopIfTrue="1" operator="lessThan">
      <formula>0</formula>
    </cfRule>
  </conditionalFormatting>
  <conditionalFormatting sqref="F826">
    <cfRule type="cellIs" dxfId="2" priority="536" stopIfTrue="1" operator="lessThan">
      <formula>0</formula>
    </cfRule>
  </conditionalFormatting>
  <conditionalFormatting sqref="F827">
    <cfRule type="cellIs" dxfId="2" priority="535" stopIfTrue="1" operator="lessThan">
      <formula>0</formula>
    </cfRule>
  </conditionalFormatting>
  <conditionalFormatting sqref="F828">
    <cfRule type="cellIs" dxfId="2" priority="534" stopIfTrue="1" operator="lessThan">
      <formula>0</formula>
    </cfRule>
  </conditionalFormatting>
  <conditionalFormatting sqref="F829">
    <cfRule type="cellIs" dxfId="2" priority="533" stopIfTrue="1" operator="lessThan">
      <formula>0</formula>
    </cfRule>
  </conditionalFormatting>
  <conditionalFormatting sqref="F830">
    <cfRule type="cellIs" dxfId="2" priority="532" stopIfTrue="1" operator="lessThan">
      <formula>0</formula>
    </cfRule>
  </conditionalFormatting>
  <conditionalFormatting sqref="F831">
    <cfRule type="cellIs" dxfId="2" priority="531" stopIfTrue="1" operator="lessThan">
      <formula>0</formula>
    </cfRule>
  </conditionalFormatting>
  <conditionalFormatting sqref="F832">
    <cfRule type="cellIs" dxfId="2" priority="530" stopIfTrue="1" operator="lessThan">
      <formula>0</formula>
    </cfRule>
  </conditionalFormatting>
  <conditionalFormatting sqref="F833">
    <cfRule type="cellIs" dxfId="2" priority="529" stopIfTrue="1" operator="lessThan">
      <formula>0</formula>
    </cfRule>
  </conditionalFormatting>
  <conditionalFormatting sqref="F834">
    <cfRule type="cellIs" dxfId="2" priority="528" stopIfTrue="1" operator="lessThan">
      <formula>0</formula>
    </cfRule>
  </conditionalFormatting>
  <conditionalFormatting sqref="F835">
    <cfRule type="cellIs" dxfId="2" priority="527" stopIfTrue="1" operator="lessThan">
      <formula>0</formula>
    </cfRule>
  </conditionalFormatting>
  <conditionalFormatting sqref="F836">
    <cfRule type="cellIs" dxfId="2" priority="526" stopIfTrue="1" operator="lessThan">
      <formula>0</formula>
    </cfRule>
  </conditionalFormatting>
  <conditionalFormatting sqref="F837">
    <cfRule type="cellIs" dxfId="2" priority="525" stopIfTrue="1" operator="lessThan">
      <formula>0</formula>
    </cfRule>
  </conditionalFormatting>
  <conditionalFormatting sqref="F838">
    <cfRule type="cellIs" dxfId="2" priority="524" stopIfTrue="1" operator="lessThan">
      <formula>0</formula>
    </cfRule>
  </conditionalFormatting>
  <conditionalFormatting sqref="F839">
    <cfRule type="cellIs" dxfId="2" priority="523" stopIfTrue="1" operator="lessThan">
      <formula>0</formula>
    </cfRule>
  </conditionalFormatting>
  <conditionalFormatting sqref="F840">
    <cfRule type="cellIs" dxfId="2" priority="522" stopIfTrue="1" operator="lessThan">
      <formula>0</formula>
    </cfRule>
  </conditionalFormatting>
  <conditionalFormatting sqref="F841">
    <cfRule type="cellIs" dxfId="2" priority="521" stopIfTrue="1" operator="lessThan">
      <formula>0</formula>
    </cfRule>
  </conditionalFormatting>
  <conditionalFormatting sqref="F842">
    <cfRule type="cellIs" dxfId="2" priority="520" stopIfTrue="1" operator="lessThan">
      <formula>0</formula>
    </cfRule>
  </conditionalFormatting>
  <conditionalFormatting sqref="F843">
    <cfRule type="cellIs" dxfId="2" priority="519" stopIfTrue="1" operator="lessThan">
      <formula>0</formula>
    </cfRule>
  </conditionalFormatting>
  <conditionalFormatting sqref="F844">
    <cfRule type="cellIs" dxfId="2" priority="518" stopIfTrue="1" operator="lessThan">
      <formula>0</formula>
    </cfRule>
  </conditionalFormatting>
  <conditionalFormatting sqref="F845">
    <cfRule type="cellIs" dxfId="2" priority="517" stopIfTrue="1" operator="lessThan">
      <formula>0</formula>
    </cfRule>
  </conditionalFormatting>
  <conditionalFormatting sqref="F846">
    <cfRule type="cellIs" dxfId="2" priority="516" stopIfTrue="1" operator="lessThan">
      <formula>0</formula>
    </cfRule>
  </conditionalFormatting>
  <conditionalFormatting sqref="F847">
    <cfRule type="cellIs" dxfId="2" priority="515" stopIfTrue="1" operator="lessThan">
      <formula>0</formula>
    </cfRule>
  </conditionalFormatting>
  <conditionalFormatting sqref="F848">
    <cfRule type="cellIs" dxfId="2" priority="514" stopIfTrue="1" operator="lessThan">
      <formula>0</formula>
    </cfRule>
  </conditionalFormatting>
  <conditionalFormatting sqref="F849">
    <cfRule type="cellIs" dxfId="2" priority="513" stopIfTrue="1" operator="lessThan">
      <formula>0</formula>
    </cfRule>
  </conditionalFormatting>
  <conditionalFormatting sqref="F850">
    <cfRule type="cellIs" dxfId="2" priority="512" stopIfTrue="1" operator="lessThan">
      <formula>0</formula>
    </cfRule>
  </conditionalFormatting>
  <conditionalFormatting sqref="F851">
    <cfRule type="cellIs" dxfId="2" priority="511" stopIfTrue="1" operator="lessThan">
      <formula>0</formula>
    </cfRule>
  </conditionalFormatting>
  <conditionalFormatting sqref="F852">
    <cfRule type="cellIs" dxfId="2" priority="510" stopIfTrue="1" operator="lessThan">
      <formula>0</formula>
    </cfRule>
  </conditionalFormatting>
  <conditionalFormatting sqref="F853">
    <cfRule type="cellIs" dxfId="2" priority="509" stopIfTrue="1" operator="lessThan">
      <formula>0</formula>
    </cfRule>
  </conditionalFormatting>
  <conditionalFormatting sqref="F854">
    <cfRule type="cellIs" dxfId="2" priority="508" stopIfTrue="1" operator="lessThan">
      <formula>0</formula>
    </cfRule>
  </conditionalFormatting>
  <conditionalFormatting sqref="F855">
    <cfRule type="cellIs" dxfId="2" priority="507" stopIfTrue="1" operator="lessThan">
      <formula>0</formula>
    </cfRule>
  </conditionalFormatting>
  <conditionalFormatting sqref="F856">
    <cfRule type="cellIs" dxfId="2" priority="506" stopIfTrue="1" operator="lessThan">
      <formula>0</formula>
    </cfRule>
  </conditionalFormatting>
  <conditionalFormatting sqref="F857">
    <cfRule type="cellIs" dxfId="2" priority="505" stopIfTrue="1" operator="lessThan">
      <formula>0</formula>
    </cfRule>
  </conditionalFormatting>
  <conditionalFormatting sqref="F858">
    <cfRule type="cellIs" dxfId="2" priority="504" stopIfTrue="1" operator="lessThan">
      <formula>0</formula>
    </cfRule>
  </conditionalFormatting>
  <conditionalFormatting sqref="F859">
    <cfRule type="cellIs" dxfId="2" priority="503" stopIfTrue="1" operator="lessThan">
      <formula>0</formula>
    </cfRule>
  </conditionalFormatting>
  <conditionalFormatting sqref="F860">
    <cfRule type="cellIs" dxfId="2" priority="502" stopIfTrue="1" operator="lessThan">
      <formula>0</formula>
    </cfRule>
  </conditionalFormatting>
  <conditionalFormatting sqref="F861">
    <cfRule type="cellIs" dxfId="2" priority="501" stopIfTrue="1" operator="lessThan">
      <formula>0</formula>
    </cfRule>
  </conditionalFormatting>
  <conditionalFormatting sqref="F862">
    <cfRule type="cellIs" dxfId="2" priority="500" stopIfTrue="1" operator="lessThan">
      <formula>0</formula>
    </cfRule>
  </conditionalFormatting>
  <conditionalFormatting sqref="F863">
    <cfRule type="cellIs" dxfId="2" priority="499" stopIfTrue="1" operator="lessThan">
      <formula>0</formula>
    </cfRule>
  </conditionalFormatting>
  <conditionalFormatting sqref="F864">
    <cfRule type="cellIs" dxfId="2" priority="498" stopIfTrue="1" operator="lessThan">
      <formula>0</formula>
    </cfRule>
  </conditionalFormatting>
  <conditionalFormatting sqref="F865">
    <cfRule type="cellIs" dxfId="2" priority="497" stopIfTrue="1" operator="lessThan">
      <formula>0</formula>
    </cfRule>
  </conditionalFormatting>
  <conditionalFormatting sqref="F866">
    <cfRule type="cellIs" dxfId="2" priority="496" stopIfTrue="1" operator="lessThan">
      <formula>0</formula>
    </cfRule>
  </conditionalFormatting>
  <conditionalFormatting sqref="F867">
    <cfRule type="cellIs" dxfId="2" priority="495" stopIfTrue="1" operator="lessThan">
      <formula>0</formula>
    </cfRule>
  </conditionalFormatting>
  <conditionalFormatting sqref="F868">
    <cfRule type="cellIs" dxfId="2" priority="494" stopIfTrue="1" operator="lessThan">
      <formula>0</formula>
    </cfRule>
  </conditionalFormatting>
  <conditionalFormatting sqref="F869">
    <cfRule type="cellIs" dxfId="2" priority="493" stopIfTrue="1" operator="lessThan">
      <formula>0</formula>
    </cfRule>
  </conditionalFormatting>
  <conditionalFormatting sqref="F870">
    <cfRule type="cellIs" dxfId="2" priority="492" stopIfTrue="1" operator="lessThan">
      <formula>0</formula>
    </cfRule>
  </conditionalFormatting>
  <conditionalFormatting sqref="F871">
    <cfRule type="cellIs" dxfId="2" priority="491" stopIfTrue="1" operator="lessThan">
      <formula>0</formula>
    </cfRule>
  </conditionalFormatting>
  <conditionalFormatting sqref="F872">
    <cfRule type="cellIs" dxfId="2" priority="490" stopIfTrue="1" operator="lessThan">
      <formula>0</formula>
    </cfRule>
  </conditionalFormatting>
  <conditionalFormatting sqref="F873">
    <cfRule type="cellIs" dxfId="2" priority="489" stopIfTrue="1" operator="lessThan">
      <formula>0</formula>
    </cfRule>
  </conditionalFormatting>
  <conditionalFormatting sqref="F874">
    <cfRule type="cellIs" dxfId="2" priority="488" stopIfTrue="1" operator="lessThan">
      <formula>0</formula>
    </cfRule>
  </conditionalFormatting>
  <conditionalFormatting sqref="F875">
    <cfRule type="cellIs" dxfId="2" priority="487" stopIfTrue="1" operator="lessThan">
      <formula>0</formula>
    </cfRule>
  </conditionalFormatting>
  <conditionalFormatting sqref="F876">
    <cfRule type="cellIs" dxfId="2" priority="486" stopIfTrue="1" operator="lessThan">
      <formula>0</formula>
    </cfRule>
  </conditionalFormatting>
  <conditionalFormatting sqref="F877">
    <cfRule type="cellIs" dxfId="2" priority="485" stopIfTrue="1" operator="lessThan">
      <formula>0</formula>
    </cfRule>
  </conditionalFormatting>
  <conditionalFormatting sqref="F878">
    <cfRule type="cellIs" dxfId="2" priority="484" stopIfTrue="1" operator="lessThan">
      <formula>0</formula>
    </cfRule>
  </conditionalFormatting>
  <conditionalFormatting sqref="F879">
    <cfRule type="cellIs" dxfId="2" priority="483" stopIfTrue="1" operator="lessThan">
      <formula>0</formula>
    </cfRule>
  </conditionalFormatting>
  <conditionalFormatting sqref="F880">
    <cfRule type="cellIs" dxfId="2" priority="482" stopIfTrue="1" operator="lessThan">
      <formula>0</formula>
    </cfRule>
  </conditionalFormatting>
  <conditionalFormatting sqref="F881">
    <cfRule type="cellIs" dxfId="2" priority="481" stopIfTrue="1" operator="lessThan">
      <formula>0</formula>
    </cfRule>
  </conditionalFormatting>
  <conditionalFormatting sqref="F882">
    <cfRule type="cellIs" dxfId="2" priority="480" stopIfTrue="1" operator="lessThan">
      <formula>0</formula>
    </cfRule>
  </conditionalFormatting>
  <conditionalFormatting sqref="F883">
    <cfRule type="cellIs" dxfId="2" priority="479" stopIfTrue="1" operator="lessThan">
      <formula>0</formula>
    </cfRule>
  </conditionalFormatting>
  <conditionalFormatting sqref="F884">
    <cfRule type="cellIs" dxfId="2" priority="478" stopIfTrue="1" operator="lessThan">
      <formula>0</formula>
    </cfRule>
  </conditionalFormatting>
  <conditionalFormatting sqref="F885">
    <cfRule type="cellIs" dxfId="2" priority="477" stopIfTrue="1" operator="lessThan">
      <formula>0</formula>
    </cfRule>
  </conditionalFormatting>
  <conditionalFormatting sqref="F886">
    <cfRule type="cellIs" dxfId="2" priority="476" stopIfTrue="1" operator="lessThan">
      <formula>0</formula>
    </cfRule>
  </conditionalFormatting>
  <conditionalFormatting sqref="F887">
    <cfRule type="cellIs" dxfId="2" priority="475" stopIfTrue="1" operator="lessThan">
      <formula>0</formula>
    </cfRule>
  </conditionalFormatting>
  <conditionalFormatting sqref="F888">
    <cfRule type="cellIs" dxfId="2" priority="474" stopIfTrue="1" operator="lessThan">
      <formula>0</formula>
    </cfRule>
  </conditionalFormatting>
  <conditionalFormatting sqref="F889">
    <cfRule type="cellIs" dxfId="2" priority="473" stopIfTrue="1" operator="lessThan">
      <formula>0</formula>
    </cfRule>
  </conditionalFormatting>
  <conditionalFormatting sqref="F890">
    <cfRule type="cellIs" dxfId="2" priority="472" stopIfTrue="1" operator="lessThan">
      <formula>0</formula>
    </cfRule>
  </conditionalFormatting>
  <conditionalFormatting sqref="F891">
    <cfRule type="cellIs" dxfId="2" priority="471" stopIfTrue="1" operator="lessThan">
      <formula>0</formula>
    </cfRule>
  </conditionalFormatting>
  <conditionalFormatting sqref="F892">
    <cfRule type="cellIs" dxfId="2" priority="470" stopIfTrue="1" operator="lessThan">
      <formula>0</formula>
    </cfRule>
  </conditionalFormatting>
  <conditionalFormatting sqref="F893">
    <cfRule type="cellIs" dxfId="2" priority="469" stopIfTrue="1" operator="lessThan">
      <formula>0</formula>
    </cfRule>
  </conditionalFormatting>
  <conditionalFormatting sqref="F894">
    <cfRule type="cellIs" dxfId="2" priority="468" stopIfTrue="1" operator="lessThan">
      <formula>0</formula>
    </cfRule>
  </conditionalFormatting>
  <conditionalFormatting sqref="F895">
    <cfRule type="cellIs" dxfId="2" priority="467" stopIfTrue="1" operator="lessThan">
      <formula>0</formula>
    </cfRule>
  </conditionalFormatting>
  <conditionalFormatting sqref="F896">
    <cfRule type="cellIs" dxfId="2" priority="466" stopIfTrue="1" operator="lessThan">
      <formula>0</formula>
    </cfRule>
  </conditionalFormatting>
  <conditionalFormatting sqref="F897">
    <cfRule type="cellIs" dxfId="2" priority="465" stopIfTrue="1" operator="lessThan">
      <formula>0</formula>
    </cfRule>
  </conditionalFormatting>
  <conditionalFormatting sqref="F898">
    <cfRule type="cellIs" dxfId="2" priority="464" stopIfTrue="1" operator="lessThan">
      <formula>0</formula>
    </cfRule>
  </conditionalFormatting>
  <conditionalFormatting sqref="F899">
    <cfRule type="cellIs" dxfId="2" priority="463" stopIfTrue="1" operator="lessThan">
      <formula>0</formula>
    </cfRule>
  </conditionalFormatting>
  <conditionalFormatting sqref="F900">
    <cfRule type="cellIs" dxfId="2" priority="462" stopIfTrue="1" operator="lessThan">
      <formula>0</formula>
    </cfRule>
  </conditionalFormatting>
  <conditionalFormatting sqref="F901">
    <cfRule type="cellIs" dxfId="2" priority="461" stopIfTrue="1" operator="lessThan">
      <formula>0</formula>
    </cfRule>
  </conditionalFormatting>
  <conditionalFormatting sqref="F902">
    <cfRule type="cellIs" dxfId="2" priority="460" stopIfTrue="1" operator="lessThan">
      <formula>0</formula>
    </cfRule>
  </conditionalFormatting>
  <conditionalFormatting sqref="F903">
    <cfRule type="cellIs" dxfId="2" priority="459" stopIfTrue="1" operator="lessThan">
      <formula>0</formula>
    </cfRule>
  </conditionalFormatting>
  <conditionalFormatting sqref="F904">
    <cfRule type="cellIs" dxfId="2" priority="458" stopIfTrue="1" operator="lessThan">
      <formula>0</formula>
    </cfRule>
  </conditionalFormatting>
  <conditionalFormatting sqref="F905">
    <cfRule type="cellIs" dxfId="2" priority="457" stopIfTrue="1" operator="lessThan">
      <formula>0</formula>
    </cfRule>
  </conditionalFormatting>
  <conditionalFormatting sqref="F906">
    <cfRule type="cellIs" dxfId="2" priority="456" stopIfTrue="1" operator="lessThan">
      <formula>0</formula>
    </cfRule>
  </conditionalFormatting>
  <conditionalFormatting sqref="F907">
    <cfRule type="cellIs" dxfId="2" priority="455" stopIfTrue="1" operator="lessThan">
      <formula>0</formula>
    </cfRule>
  </conditionalFormatting>
  <conditionalFormatting sqref="F908">
    <cfRule type="cellIs" dxfId="2" priority="454" stopIfTrue="1" operator="lessThan">
      <formula>0</formula>
    </cfRule>
  </conditionalFormatting>
  <conditionalFormatting sqref="F909">
    <cfRule type="cellIs" dxfId="2" priority="453" stopIfTrue="1" operator="lessThan">
      <formula>0</formula>
    </cfRule>
  </conditionalFormatting>
  <conditionalFormatting sqref="F910">
    <cfRule type="cellIs" dxfId="2" priority="452" stopIfTrue="1" operator="lessThan">
      <formula>0</formula>
    </cfRule>
  </conditionalFormatting>
  <conditionalFormatting sqref="F911">
    <cfRule type="cellIs" dxfId="2" priority="451" stopIfTrue="1" operator="lessThan">
      <formula>0</formula>
    </cfRule>
  </conditionalFormatting>
  <conditionalFormatting sqref="F912">
    <cfRule type="cellIs" dxfId="2" priority="450" stopIfTrue="1" operator="lessThan">
      <formula>0</formula>
    </cfRule>
  </conditionalFormatting>
  <conditionalFormatting sqref="F913">
    <cfRule type="cellIs" dxfId="2" priority="449" stopIfTrue="1" operator="lessThan">
      <formula>0</formula>
    </cfRule>
  </conditionalFormatting>
  <conditionalFormatting sqref="F914">
    <cfRule type="cellIs" dxfId="2" priority="448" stopIfTrue="1" operator="lessThan">
      <formula>0</formula>
    </cfRule>
  </conditionalFormatting>
  <conditionalFormatting sqref="F915">
    <cfRule type="cellIs" dxfId="2" priority="447" stopIfTrue="1" operator="lessThan">
      <formula>0</formula>
    </cfRule>
  </conditionalFormatting>
  <conditionalFormatting sqref="F916">
    <cfRule type="cellIs" dxfId="2" priority="446" stopIfTrue="1" operator="lessThan">
      <formula>0</formula>
    </cfRule>
  </conditionalFormatting>
  <conditionalFormatting sqref="F917">
    <cfRule type="cellIs" dxfId="2" priority="445" stopIfTrue="1" operator="lessThan">
      <formula>0</formula>
    </cfRule>
  </conditionalFormatting>
  <conditionalFormatting sqref="F918">
    <cfRule type="cellIs" dxfId="2" priority="444" stopIfTrue="1" operator="lessThan">
      <formula>0</formula>
    </cfRule>
  </conditionalFormatting>
  <conditionalFormatting sqref="F919">
    <cfRule type="cellIs" dxfId="2" priority="443" stopIfTrue="1" operator="lessThan">
      <formula>0</formula>
    </cfRule>
  </conditionalFormatting>
  <conditionalFormatting sqref="F920">
    <cfRule type="cellIs" dxfId="2" priority="442" stopIfTrue="1" operator="lessThan">
      <formula>0</formula>
    </cfRule>
  </conditionalFormatting>
  <conditionalFormatting sqref="F921">
    <cfRule type="cellIs" dxfId="2" priority="441" stopIfTrue="1" operator="lessThan">
      <formula>0</formula>
    </cfRule>
  </conditionalFormatting>
  <conditionalFormatting sqref="F922">
    <cfRule type="cellIs" dxfId="2" priority="440" stopIfTrue="1" operator="lessThan">
      <formula>0</formula>
    </cfRule>
  </conditionalFormatting>
  <conditionalFormatting sqref="F923">
    <cfRule type="cellIs" dxfId="2" priority="439" stopIfTrue="1" operator="lessThan">
      <formula>0</formula>
    </cfRule>
  </conditionalFormatting>
  <conditionalFormatting sqref="F924">
    <cfRule type="cellIs" dxfId="2" priority="438" stopIfTrue="1" operator="lessThan">
      <formula>0</formula>
    </cfRule>
  </conditionalFormatting>
  <conditionalFormatting sqref="F925">
    <cfRule type="cellIs" dxfId="2" priority="437" stopIfTrue="1" operator="lessThan">
      <formula>0</formula>
    </cfRule>
  </conditionalFormatting>
  <conditionalFormatting sqref="F926">
    <cfRule type="cellIs" dxfId="2" priority="436" stopIfTrue="1" operator="lessThan">
      <formula>0</formula>
    </cfRule>
  </conditionalFormatting>
  <conditionalFormatting sqref="F927">
    <cfRule type="cellIs" dxfId="2" priority="435" stopIfTrue="1" operator="lessThan">
      <formula>0</formula>
    </cfRule>
  </conditionalFormatting>
  <conditionalFormatting sqref="F928">
    <cfRule type="cellIs" dxfId="2" priority="434" stopIfTrue="1" operator="lessThan">
      <formula>0</formula>
    </cfRule>
  </conditionalFormatting>
  <conditionalFormatting sqref="F929">
    <cfRule type="cellIs" dxfId="2" priority="433" stopIfTrue="1" operator="lessThan">
      <formula>0</formula>
    </cfRule>
  </conditionalFormatting>
  <conditionalFormatting sqref="F930">
    <cfRule type="cellIs" dxfId="2" priority="432" stopIfTrue="1" operator="lessThan">
      <formula>0</formula>
    </cfRule>
  </conditionalFormatting>
  <conditionalFormatting sqref="F931">
    <cfRule type="cellIs" dxfId="2" priority="431" stopIfTrue="1" operator="lessThan">
      <formula>0</formula>
    </cfRule>
  </conditionalFormatting>
  <conditionalFormatting sqref="F932">
    <cfRule type="cellIs" dxfId="2" priority="430" stopIfTrue="1" operator="lessThan">
      <formula>0</formula>
    </cfRule>
  </conditionalFormatting>
  <conditionalFormatting sqref="F933">
    <cfRule type="cellIs" dxfId="2" priority="429" stopIfTrue="1" operator="lessThan">
      <formula>0</formula>
    </cfRule>
  </conditionalFormatting>
  <conditionalFormatting sqref="F934">
    <cfRule type="cellIs" dxfId="2" priority="428" stopIfTrue="1" operator="lessThan">
      <formula>0</formula>
    </cfRule>
  </conditionalFormatting>
  <conditionalFormatting sqref="F935">
    <cfRule type="cellIs" dxfId="2" priority="427" stopIfTrue="1" operator="lessThan">
      <formula>0</formula>
    </cfRule>
  </conditionalFormatting>
  <conditionalFormatting sqref="F936">
    <cfRule type="cellIs" dxfId="2" priority="426" stopIfTrue="1" operator="lessThan">
      <formula>0</formula>
    </cfRule>
  </conditionalFormatting>
  <conditionalFormatting sqref="F937">
    <cfRule type="cellIs" dxfId="2" priority="425" stopIfTrue="1" operator="lessThan">
      <formula>0</formula>
    </cfRule>
  </conditionalFormatting>
  <conditionalFormatting sqref="F938">
    <cfRule type="cellIs" dxfId="2" priority="424" stopIfTrue="1" operator="lessThan">
      <formula>0</formula>
    </cfRule>
  </conditionalFormatting>
  <conditionalFormatting sqref="F939">
    <cfRule type="cellIs" dxfId="2" priority="423" stopIfTrue="1" operator="lessThan">
      <formula>0</formula>
    </cfRule>
  </conditionalFormatting>
  <conditionalFormatting sqref="F940">
    <cfRule type="cellIs" dxfId="2" priority="422" stopIfTrue="1" operator="lessThan">
      <formula>0</formula>
    </cfRule>
  </conditionalFormatting>
  <conditionalFormatting sqref="F941">
    <cfRule type="cellIs" dxfId="2" priority="421" stopIfTrue="1" operator="lessThan">
      <formula>0</formula>
    </cfRule>
  </conditionalFormatting>
  <conditionalFormatting sqref="F942">
    <cfRule type="cellIs" dxfId="2" priority="420" stopIfTrue="1" operator="lessThan">
      <formula>0</formula>
    </cfRule>
  </conditionalFormatting>
  <conditionalFormatting sqref="F943">
    <cfRule type="cellIs" dxfId="2" priority="419" stopIfTrue="1" operator="lessThan">
      <formula>0</formula>
    </cfRule>
  </conditionalFormatting>
  <conditionalFormatting sqref="F944">
    <cfRule type="cellIs" dxfId="2" priority="418" stopIfTrue="1" operator="lessThan">
      <formula>0</formula>
    </cfRule>
  </conditionalFormatting>
  <conditionalFormatting sqref="F945">
    <cfRule type="cellIs" dxfId="2" priority="417" stopIfTrue="1" operator="lessThan">
      <formula>0</formula>
    </cfRule>
  </conditionalFormatting>
  <conditionalFormatting sqref="F946">
    <cfRule type="cellIs" dxfId="2" priority="416" stopIfTrue="1" operator="lessThan">
      <formula>0</formula>
    </cfRule>
  </conditionalFormatting>
  <conditionalFormatting sqref="F947">
    <cfRule type="cellIs" dxfId="2" priority="415" stopIfTrue="1" operator="lessThan">
      <formula>0</formula>
    </cfRule>
  </conditionalFormatting>
  <conditionalFormatting sqref="F948">
    <cfRule type="cellIs" dxfId="2" priority="414" stopIfTrue="1" operator="lessThan">
      <formula>0</formula>
    </cfRule>
  </conditionalFormatting>
  <conditionalFormatting sqref="F949">
    <cfRule type="cellIs" dxfId="2" priority="413" stopIfTrue="1" operator="lessThan">
      <formula>0</formula>
    </cfRule>
  </conditionalFormatting>
  <conditionalFormatting sqref="F950">
    <cfRule type="cellIs" dxfId="2" priority="412" stopIfTrue="1" operator="lessThan">
      <formula>0</formula>
    </cfRule>
  </conditionalFormatting>
  <conditionalFormatting sqref="F951">
    <cfRule type="cellIs" dxfId="2" priority="411" stopIfTrue="1" operator="lessThan">
      <formula>0</formula>
    </cfRule>
  </conditionalFormatting>
  <conditionalFormatting sqref="F952">
    <cfRule type="cellIs" dxfId="2" priority="410" stopIfTrue="1" operator="lessThan">
      <formula>0</formula>
    </cfRule>
  </conditionalFormatting>
  <conditionalFormatting sqref="F953">
    <cfRule type="cellIs" dxfId="2" priority="409" stopIfTrue="1" operator="lessThan">
      <formula>0</formula>
    </cfRule>
  </conditionalFormatting>
  <conditionalFormatting sqref="F954">
    <cfRule type="cellIs" dxfId="2" priority="408" stopIfTrue="1" operator="lessThan">
      <formula>0</formula>
    </cfRule>
  </conditionalFormatting>
  <conditionalFormatting sqref="F955">
    <cfRule type="cellIs" dxfId="2" priority="407" stopIfTrue="1" operator="lessThan">
      <formula>0</formula>
    </cfRule>
  </conditionalFormatting>
  <conditionalFormatting sqref="F956">
    <cfRule type="cellIs" dxfId="2" priority="406" stopIfTrue="1" operator="lessThan">
      <formula>0</formula>
    </cfRule>
  </conditionalFormatting>
  <conditionalFormatting sqref="F957">
    <cfRule type="cellIs" dxfId="2" priority="405" stopIfTrue="1" operator="lessThan">
      <formula>0</formula>
    </cfRule>
  </conditionalFormatting>
  <conditionalFormatting sqref="F958">
    <cfRule type="cellIs" dxfId="2" priority="404" stopIfTrue="1" operator="lessThan">
      <formula>0</formula>
    </cfRule>
  </conditionalFormatting>
  <conditionalFormatting sqref="F959">
    <cfRule type="cellIs" dxfId="2" priority="403" stopIfTrue="1" operator="lessThan">
      <formula>0</formula>
    </cfRule>
  </conditionalFormatting>
  <conditionalFormatting sqref="F960">
    <cfRule type="cellIs" dxfId="2" priority="402" stopIfTrue="1" operator="lessThan">
      <formula>0</formula>
    </cfRule>
  </conditionalFormatting>
  <conditionalFormatting sqref="F961">
    <cfRule type="cellIs" dxfId="2" priority="401" stopIfTrue="1" operator="lessThan">
      <formula>0</formula>
    </cfRule>
  </conditionalFormatting>
  <conditionalFormatting sqref="F962">
    <cfRule type="cellIs" dxfId="2" priority="400" stopIfTrue="1" operator="lessThan">
      <formula>0</formula>
    </cfRule>
  </conditionalFormatting>
  <conditionalFormatting sqref="F963">
    <cfRule type="cellIs" dxfId="2" priority="399" stopIfTrue="1" operator="lessThan">
      <formula>0</formula>
    </cfRule>
  </conditionalFormatting>
  <conditionalFormatting sqref="F964">
    <cfRule type="cellIs" dxfId="2" priority="398" stopIfTrue="1" operator="lessThan">
      <formula>0</formula>
    </cfRule>
  </conditionalFormatting>
  <conditionalFormatting sqref="F965">
    <cfRule type="cellIs" dxfId="2" priority="397" stopIfTrue="1" operator="lessThan">
      <formula>0</formula>
    </cfRule>
  </conditionalFormatting>
  <conditionalFormatting sqref="F966">
    <cfRule type="cellIs" dxfId="2" priority="396" stopIfTrue="1" operator="lessThan">
      <formula>0</formula>
    </cfRule>
  </conditionalFormatting>
  <conditionalFormatting sqref="F967">
    <cfRule type="cellIs" dxfId="2" priority="395" stopIfTrue="1" operator="lessThan">
      <formula>0</formula>
    </cfRule>
  </conditionalFormatting>
  <conditionalFormatting sqref="F968">
    <cfRule type="cellIs" dxfId="2" priority="394" stopIfTrue="1" operator="lessThan">
      <formula>0</formula>
    </cfRule>
  </conditionalFormatting>
  <conditionalFormatting sqref="F969">
    <cfRule type="cellIs" dxfId="2" priority="393" stopIfTrue="1" operator="lessThan">
      <formula>0</formula>
    </cfRule>
  </conditionalFormatting>
  <conditionalFormatting sqref="F970">
    <cfRule type="cellIs" dxfId="2" priority="392" stopIfTrue="1" operator="lessThan">
      <formula>0</formula>
    </cfRule>
  </conditionalFormatting>
  <conditionalFormatting sqref="F971">
    <cfRule type="cellIs" dxfId="2" priority="391" stopIfTrue="1" operator="lessThan">
      <formula>0</formula>
    </cfRule>
  </conditionalFormatting>
  <conditionalFormatting sqref="F972">
    <cfRule type="cellIs" dxfId="2" priority="390" stopIfTrue="1" operator="lessThan">
      <formula>0</formula>
    </cfRule>
  </conditionalFormatting>
  <conditionalFormatting sqref="F973">
    <cfRule type="cellIs" dxfId="2" priority="389" stopIfTrue="1" operator="lessThan">
      <formula>0</formula>
    </cfRule>
  </conditionalFormatting>
  <conditionalFormatting sqref="F974">
    <cfRule type="cellIs" dxfId="2" priority="388" stopIfTrue="1" operator="lessThan">
      <formula>0</formula>
    </cfRule>
  </conditionalFormatting>
  <conditionalFormatting sqref="F975">
    <cfRule type="cellIs" dxfId="2" priority="387" stopIfTrue="1" operator="lessThan">
      <formula>0</formula>
    </cfRule>
  </conditionalFormatting>
  <conditionalFormatting sqref="F976">
    <cfRule type="cellIs" dxfId="2" priority="386" stopIfTrue="1" operator="lessThan">
      <formula>0</formula>
    </cfRule>
  </conditionalFormatting>
  <conditionalFormatting sqref="F977">
    <cfRule type="cellIs" dxfId="2" priority="385" stopIfTrue="1" operator="lessThan">
      <formula>0</formula>
    </cfRule>
  </conditionalFormatting>
  <conditionalFormatting sqref="F978">
    <cfRule type="cellIs" dxfId="2" priority="384" stopIfTrue="1" operator="lessThan">
      <formula>0</formula>
    </cfRule>
  </conditionalFormatting>
  <conditionalFormatting sqref="F979">
    <cfRule type="cellIs" dxfId="2" priority="383" stopIfTrue="1" operator="lessThan">
      <formula>0</formula>
    </cfRule>
  </conditionalFormatting>
  <conditionalFormatting sqref="F980">
    <cfRule type="cellIs" dxfId="2" priority="382" stopIfTrue="1" operator="lessThan">
      <formula>0</formula>
    </cfRule>
  </conditionalFormatting>
  <conditionalFormatting sqref="F981">
    <cfRule type="cellIs" dxfId="2" priority="381" stopIfTrue="1" operator="lessThan">
      <formula>0</formula>
    </cfRule>
  </conditionalFormatting>
  <conditionalFormatting sqref="F982">
    <cfRule type="cellIs" dxfId="2" priority="380" stopIfTrue="1" operator="lessThan">
      <formula>0</formula>
    </cfRule>
  </conditionalFormatting>
  <conditionalFormatting sqref="F983">
    <cfRule type="cellIs" dxfId="2" priority="379" stopIfTrue="1" operator="lessThan">
      <formula>0</formula>
    </cfRule>
  </conditionalFormatting>
  <conditionalFormatting sqref="F984">
    <cfRule type="cellIs" dxfId="2" priority="378" stopIfTrue="1" operator="lessThan">
      <formula>0</formula>
    </cfRule>
  </conditionalFormatting>
  <conditionalFormatting sqref="F985">
    <cfRule type="cellIs" dxfId="2" priority="377" stopIfTrue="1" operator="lessThan">
      <formula>0</formula>
    </cfRule>
  </conditionalFormatting>
  <conditionalFormatting sqref="F986">
    <cfRule type="cellIs" dxfId="2" priority="376" stopIfTrue="1" operator="lessThan">
      <formula>0</formula>
    </cfRule>
  </conditionalFormatting>
  <conditionalFormatting sqref="F987">
    <cfRule type="cellIs" dxfId="2" priority="375" stopIfTrue="1" operator="lessThan">
      <formula>0</formula>
    </cfRule>
  </conditionalFormatting>
  <conditionalFormatting sqref="F988">
    <cfRule type="cellIs" dxfId="2" priority="374" stopIfTrue="1" operator="lessThan">
      <formula>0</formula>
    </cfRule>
  </conditionalFormatting>
  <conditionalFormatting sqref="F989">
    <cfRule type="cellIs" dxfId="2" priority="373" stopIfTrue="1" operator="lessThan">
      <formula>0</formula>
    </cfRule>
  </conditionalFormatting>
  <conditionalFormatting sqref="F990">
    <cfRule type="cellIs" dxfId="2" priority="372" stopIfTrue="1" operator="lessThan">
      <formula>0</formula>
    </cfRule>
  </conditionalFormatting>
  <conditionalFormatting sqref="F991">
    <cfRule type="cellIs" dxfId="2" priority="371" stopIfTrue="1" operator="lessThan">
      <formula>0</formula>
    </cfRule>
  </conditionalFormatting>
  <conditionalFormatting sqref="F992">
    <cfRule type="cellIs" dxfId="2" priority="370" stopIfTrue="1" operator="lessThan">
      <formula>0</formula>
    </cfRule>
  </conditionalFormatting>
  <conditionalFormatting sqref="F993">
    <cfRule type="cellIs" dxfId="2" priority="369" stopIfTrue="1" operator="lessThan">
      <formula>0</formula>
    </cfRule>
  </conditionalFormatting>
  <conditionalFormatting sqref="F994">
    <cfRule type="cellIs" dxfId="2" priority="368" stopIfTrue="1" operator="lessThan">
      <formula>0</formula>
    </cfRule>
  </conditionalFormatting>
  <conditionalFormatting sqref="F995">
    <cfRule type="cellIs" dxfId="2" priority="367" stopIfTrue="1" operator="lessThan">
      <formula>0</formula>
    </cfRule>
  </conditionalFormatting>
  <conditionalFormatting sqref="F996">
    <cfRule type="cellIs" dxfId="2" priority="366" stopIfTrue="1" operator="lessThan">
      <formula>0</formula>
    </cfRule>
  </conditionalFormatting>
  <conditionalFormatting sqref="F997">
    <cfRule type="cellIs" dxfId="2" priority="365" stopIfTrue="1" operator="lessThan">
      <formula>0</formula>
    </cfRule>
  </conditionalFormatting>
  <conditionalFormatting sqref="F998">
    <cfRule type="cellIs" dxfId="2" priority="364" stopIfTrue="1" operator="lessThan">
      <formula>0</formula>
    </cfRule>
  </conditionalFormatting>
  <conditionalFormatting sqref="F999">
    <cfRule type="cellIs" dxfId="2" priority="363" stopIfTrue="1" operator="lessThan">
      <formula>0</formula>
    </cfRule>
  </conditionalFormatting>
  <conditionalFormatting sqref="F1000">
    <cfRule type="cellIs" dxfId="2" priority="362" stopIfTrue="1" operator="lessThan">
      <formula>0</formula>
    </cfRule>
  </conditionalFormatting>
  <conditionalFormatting sqref="F1001">
    <cfRule type="cellIs" dxfId="2" priority="361" stopIfTrue="1" operator="lessThan">
      <formula>0</formula>
    </cfRule>
  </conditionalFormatting>
  <conditionalFormatting sqref="F1002">
    <cfRule type="cellIs" dxfId="2" priority="360" stopIfTrue="1" operator="lessThan">
      <formula>0</formula>
    </cfRule>
  </conditionalFormatting>
  <conditionalFormatting sqref="F1003">
    <cfRule type="cellIs" dxfId="2" priority="359" stopIfTrue="1" operator="lessThan">
      <formula>0</formula>
    </cfRule>
  </conditionalFormatting>
  <conditionalFormatting sqref="F1004">
    <cfRule type="cellIs" dxfId="2" priority="358" stopIfTrue="1" operator="lessThan">
      <formula>0</formula>
    </cfRule>
  </conditionalFormatting>
  <conditionalFormatting sqref="F1005">
    <cfRule type="cellIs" dxfId="2" priority="357" stopIfTrue="1" operator="lessThan">
      <formula>0</formula>
    </cfRule>
  </conditionalFormatting>
  <conditionalFormatting sqref="F1006">
    <cfRule type="cellIs" dxfId="2" priority="356" stopIfTrue="1" operator="lessThan">
      <formula>0</formula>
    </cfRule>
  </conditionalFormatting>
  <conditionalFormatting sqref="F1007">
    <cfRule type="cellIs" dxfId="2" priority="355" stopIfTrue="1" operator="lessThan">
      <formula>0</formula>
    </cfRule>
  </conditionalFormatting>
  <conditionalFormatting sqref="F1008">
    <cfRule type="cellIs" dxfId="2" priority="354" stopIfTrue="1" operator="lessThan">
      <formula>0</formula>
    </cfRule>
  </conditionalFormatting>
  <conditionalFormatting sqref="F1009">
    <cfRule type="cellIs" dxfId="2" priority="353" stopIfTrue="1" operator="lessThan">
      <formula>0</formula>
    </cfRule>
  </conditionalFormatting>
  <conditionalFormatting sqref="F1010">
    <cfRule type="cellIs" dxfId="2" priority="352" stopIfTrue="1" operator="lessThan">
      <formula>0</formula>
    </cfRule>
  </conditionalFormatting>
  <conditionalFormatting sqref="F1011">
    <cfRule type="cellIs" dxfId="2" priority="351" stopIfTrue="1" operator="lessThan">
      <formula>0</formula>
    </cfRule>
  </conditionalFormatting>
  <conditionalFormatting sqref="F1012">
    <cfRule type="cellIs" dxfId="2" priority="350" stopIfTrue="1" operator="lessThan">
      <formula>0</formula>
    </cfRule>
  </conditionalFormatting>
  <conditionalFormatting sqref="F1013">
    <cfRule type="cellIs" dxfId="2" priority="349" stopIfTrue="1" operator="lessThan">
      <formula>0</formula>
    </cfRule>
  </conditionalFormatting>
  <conditionalFormatting sqref="F1014">
    <cfRule type="cellIs" dxfId="2" priority="348" stopIfTrue="1" operator="lessThan">
      <formula>0</formula>
    </cfRule>
  </conditionalFormatting>
  <conditionalFormatting sqref="F1015">
    <cfRule type="cellIs" dxfId="2" priority="347" stopIfTrue="1" operator="lessThan">
      <formula>0</formula>
    </cfRule>
  </conditionalFormatting>
  <conditionalFormatting sqref="F1016">
    <cfRule type="cellIs" dxfId="2" priority="346" stopIfTrue="1" operator="lessThan">
      <formula>0</formula>
    </cfRule>
  </conditionalFormatting>
  <conditionalFormatting sqref="F1017">
    <cfRule type="cellIs" dxfId="2" priority="345" stopIfTrue="1" operator="lessThan">
      <formula>0</formula>
    </cfRule>
  </conditionalFormatting>
  <conditionalFormatting sqref="F1018">
    <cfRule type="cellIs" dxfId="2" priority="344" stopIfTrue="1" operator="lessThan">
      <formula>0</formula>
    </cfRule>
  </conditionalFormatting>
  <conditionalFormatting sqref="F1019">
    <cfRule type="cellIs" dxfId="2" priority="343" stopIfTrue="1" operator="lessThan">
      <formula>0</formula>
    </cfRule>
  </conditionalFormatting>
  <conditionalFormatting sqref="F1020">
    <cfRule type="cellIs" dxfId="2" priority="342" stopIfTrue="1" operator="lessThan">
      <formula>0</formula>
    </cfRule>
  </conditionalFormatting>
  <conditionalFormatting sqref="F1021">
    <cfRule type="cellIs" dxfId="2" priority="341" stopIfTrue="1" operator="lessThan">
      <formula>0</formula>
    </cfRule>
  </conditionalFormatting>
  <conditionalFormatting sqref="F1022">
    <cfRule type="cellIs" dxfId="2" priority="340" stopIfTrue="1" operator="lessThan">
      <formula>0</formula>
    </cfRule>
  </conditionalFormatting>
  <conditionalFormatting sqref="F1023">
    <cfRule type="cellIs" dxfId="2" priority="339" stopIfTrue="1" operator="lessThan">
      <formula>0</formula>
    </cfRule>
  </conditionalFormatting>
  <conditionalFormatting sqref="F1024">
    <cfRule type="cellIs" dxfId="2" priority="338" stopIfTrue="1" operator="lessThan">
      <formula>0</formula>
    </cfRule>
  </conditionalFormatting>
  <conditionalFormatting sqref="F1025">
    <cfRule type="cellIs" dxfId="2" priority="337" stopIfTrue="1" operator="lessThan">
      <formula>0</formula>
    </cfRule>
  </conditionalFormatting>
  <conditionalFormatting sqref="F1026">
    <cfRule type="cellIs" dxfId="2" priority="336" stopIfTrue="1" operator="lessThan">
      <formula>0</formula>
    </cfRule>
  </conditionalFormatting>
  <conditionalFormatting sqref="F1027">
    <cfRule type="cellIs" dxfId="2" priority="335" stopIfTrue="1" operator="lessThan">
      <formula>0</formula>
    </cfRule>
  </conditionalFormatting>
  <conditionalFormatting sqref="F1028">
    <cfRule type="cellIs" dxfId="2" priority="334" stopIfTrue="1" operator="lessThan">
      <formula>0</formula>
    </cfRule>
  </conditionalFormatting>
  <conditionalFormatting sqref="F1029">
    <cfRule type="cellIs" dxfId="2" priority="333" stopIfTrue="1" operator="lessThan">
      <formula>0</formula>
    </cfRule>
  </conditionalFormatting>
  <conditionalFormatting sqref="F1030">
    <cfRule type="cellIs" dxfId="2" priority="332" stopIfTrue="1" operator="lessThan">
      <formula>0</formula>
    </cfRule>
  </conditionalFormatting>
  <conditionalFormatting sqref="F1031">
    <cfRule type="cellIs" dxfId="2" priority="331" stopIfTrue="1" operator="lessThan">
      <formula>0</formula>
    </cfRule>
  </conditionalFormatting>
  <conditionalFormatting sqref="F1032">
    <cfRule type="cellIs" dxfId="2" priority="330" stopIfTrue="1" operator="lessThan">
      <formula>0</formula>
    </cfRule>
  </conditionalFormatting>
  <conditionalFormatting sqref="F1033">
    <cfRule type="cellIs" dxfId="2" priority="329" stopIfTrue="1" operator="lessThan">
      <formula>0</formula>
    </cfRule>
  </conditionalFormatting>
  <conditionalFormatting sqref="F1034">
    <cfRule type="cellIs" dxfId="2" priority="328" stopIfTrue="1" operator="lessThan">
      <formula>0</formula>
    </cfRule>
  </conditionalFormatting>
  <conditionalFormatting sqref="F1035">
    <cfRule type="cellIs" dxfId="2" priority="327" stopIfTrue="1" operator="lessThan">
      <formula>0</formula>
    </cfRule>
  </conditionalFormatting>
  <conditionalFormatting sqref="F1036">
    <cfRule type="cellIs" dxfId="2" priority="326" stopIfTrue="1" operator="lessThan">
      <formula>0</formula>
    </cfRule>
  </conditionalFormatting>
  <conditionalFormatting sqref="F1037">
    <cfRule type="cellIs" dxfId="2" priority="325" stopIfTrue="1" operator="lessThan">
      <formula>0</formula>
    </cfRule>
  </conditionalFormatting>
  <conditionalFormatting sqref="F1038">
    <cfRule type="cellIs" dxfId="2" priority="324" stopIfTrue="1" operator="lessThan">
      <formula>0</formula>
    </cfRule>
  </conditionalFormatting>
  <conditionalFormatting sqref="F1039">
    <cfRule type="cellIs" dxfId="2" priority="323" stopIfTrue="1" operator="lessThan">
      <formula>0</formula>
    </cfRule>
  </conditionalFormatting>
  <conditionalFormatting sqref="F1040">
    <cfRule type="cellIs" dxfId="2" priority="322" stopIfTrue="1" operator="lessThan">
      <formula>0</formula>
    </cfRule>
  </conditionalFormatting>
  <conditionalFormatting sqref="F1041">
    <cfRule type="cellIs" dxfId="2" priority="321" stopIfTrue="1" operator="lessThan">
      <formula>0</formula>
    </cfRule>
  </conditionalFormatting>
  <conditionalFormatting sqref="F1042">
    <cfRule type="cellIs" dxfId="2" priority="320" stopIfTrue="1" operator="lessThan">
      <formula>0</formula>
    </cfRule>
  </conditionalFormatting>
  <conditionalFormatting sqref="F1043">
    <cfRule type="cellIs" dxfId="2" priority="319" stopIfTrue="1" operator="lessThan">
      <formula>0</formula>
    </cfRule>
  </conditionalFormatting>
  <conditionalFormatting sqref="F1044">
    <cfRule type="cellIs" dxfId="2" priority="318" stopIfTrue="1" operator="lessThan">
      <formula>0</formula>
    </cfRule>
  </conditionalFormatting>
  <conditionalFormatting sqref="F1045">
    <cfRule type="cellIs" dxfId="2" priority="317" stopIfTrue="1" operator="lessThan">
      <formula>0</formula>
    </cfRule>
  </conditionalFormatting>
  <conditionalFormatting sqref="F1046">
    <cfRule type="cellIs" dxfId="2" priority="316" stopIfTrue="1" operator="lessThan">
      <formula>0</formula>
    </cfRule>
  </conditionalFormatting>
  <conditionalFormatting sqref="F1047">
    <cfRule type="cellIs" dxfId="2" priority="315" stopIfTrue="1" operator="lessThan">
      <formula>0</formula>
    </cfRule>
  </conditionalFormatting>
  <conditionalFormatting sqref="F1048">
    <cfRule type="cellIs" dxfId="2" priority="314" stopIfTrue="1" operator="lessThan">
      <formula>0</formula>
    </cfRule>
  </conditionalFormatting>
  <conditionalFormatting sqref="F1049">
    <cfRule type="cellIs" dxfId="2" priority="313" stopIfTrue="1" operator="lessThan">
      <formula>0</formula>
    </cfRule>
  </conditionalFormatting>
  <conditionalFormatting sqref="F1050">
    <cfRule type="cellIs" dxfId="2" priority="312" stopIfTrue="1" operator="lessThan">
      <formula>0</formula>
    </cfRule>
  </conditionalFormatting>
  <conditionalFormatting sqref="F1051">
    <cfRule type="cellIs" dxfId="2" priority="311" stopIfTrue="1" operator="lessThan">
      <formula>0</formula>
    </cfRule>
  </conditionalFormatting>
  <conditionalFormatting sqref="F1052">
    <cfRule type="cellIs" dxfId="2" priority="310" stopIfTrue="1" operator="lessThan">
      <formula>0</formula>
    </cfRule>
  </conditionalFormatting>
  <conditionalFormatting sqref="F1053">
    <cfRule type="cellIs" dxfId="2" priority="309" stopIfTrue="1" operator="lessThan">
      <formula>0</formula>
    </cfRule>
  </conditionalFormatting>
  <conditionalFormatting sqref="F1054">
    <cfRule type="cellIs" dxfId="2" priority="308" stopIfTrue="1" operator="lessThan">
      <formula>0</formula>
    </cfRule>
  </conditionalFormatting>
  <conditionalFormatting sqref="F1055">
    <cfRule type="cellIs" dxfId="2" priority="307" stopIfTrue="1" operator="lessThan">
      <formula>0</formula>
    </cfRule>
  </conditionalFormatting>
  <conditionalFormatting sqref="F1056">
    <cfRule type="cellIs" dxfId="2" priority="306" stopIfTrue="1" operator="lessThan">
      <formula>0</formula>
    </cfRule>
  </conditionalFormatting>
  <conditionalFormatting sqref="F1057">
    <cfRule type="cellIs" dxfId="2" priority="305" stopIfTrue="1" operator="lessThan">
      <formula>0</formula>
    </cfRule>
  </conditionalFormatting>
  <conditionalFormatting sqref="F1058">
    <cfRule type="cellIs" dxfId="2" priority="304" stopIfTrue="1" operator="lessThan">
      <formula>0</formula>
    </cfRule>
  </conditionalFormatting>
  <conditionalFormatting sqref="F1059">
    <cfRule type="cellIs" dxfId="2" priority="303" stopIfTrue="1" operator="lessThan">
      <formula>0</formula>
    </cfRule>
  </conditionalFormatting>
  <conditionalFormatting sqref="F1060">
    <cfRule type="cellIs" dxfId="2" priority="302" stopIfTrue="1" operator="lessThan">
      <formula>0</formula>
    </cfRule>
  </conditionalFormatting>
  <conditionalFormatting sqref="F1061">
    <cfRule type="cellIs" dxfId="2" priority="301" stopIfTrue="1" operator="lessThan">
      <formula>0</formula>
    </cfRule>
  </conditionalFormatting>
  <conditionalFormatting sqref="F1062">
    <cfRule type="cellIs" dxfId="2" priority="300" stopIfTrue="1" operator="lessThan">
      <formula>0</formula>
    </cfRule>
  </conditionalFormatting>
  <conditionalFormatting sqref="F1063">
    <cfRule type="cellIs" dxfId="2" priority="299" stopIfTrue="1" operator="lessThan">
      <formula>0</formula>
    </cfRule>
  </conditionalFormatting>
  <conditionalFormatting sqref="F1064">
    <cfRule type="cellIs" dxfId="2" priority="298" stopIfTrue="1" operator="lessThan">
      <formula>0</formula>
    </cfRule>
  </conditionalFormatting>
  <conditionalFormatting sqref="F1065">
    <cfRule type="cellIs" dxfId="2" priority="297" stopIfTrue="1" operator="lessThan">
      <formula>0</formula>
    </cfRule>
  </conditionalFormatting>
  <conditionalFormatting sqref="F1066">
    <cfRule type="cellIs" dxfId="2" priority="296" stopIfTrue="1" operator="lessThan">
      <formula>0</formula>
    </cfRule>
  </conditionalFormatting>
  <conditionalFormatting sqref="F1067">
    <cfRule type="cellIs" dxfId="2" priority="295" stopIfTrue="1" operator="lessThan">
      <formula>0</formula>
    </cfRule>
  </conditionalFormatting>
  <conditionalFormatting sqref="F1068">
    <cfRule type="cellIs" dxfId="2" priority="294" stopIfTrue="1" operator="lessThan">
      <formula>0</formula>
    </cfRule>
  </conditionalFormatting>
  <conditionalFormatting sqref="F1069">
    <cfRule type="cellIs" dxfId="2" priority="293" stopIfTrue="1" operator="lessThan">
      <formula>0</formula>
    </cfRule>
  </conditionalFormatting>
  <conditionalFormatting sqref="F1070">
    <cfRule type="cellIs" dxfId="2" priority="292" stopIfTrue="1" operator="lessThan">
      <formula>0</formula>
    </cfRule>
  </conditionalFormatting>
  <conditionalFormatting sqref="F1071">
    <cfRule type="cellIs" dxfId="2" priority="291" stopIfTrue="1" operator="lessThan">
      <formula>0</formula>
    </cfRule>
  </conditionalFormatting>
  <conditionalFormatting sqref="F1072">
    <cfRule type="cellIs" dxfId="2" priority="290" stopIfTrue="1" operator="lessThan">
      <formula>0</formula>
    </cfRule>
  </conditionalFormatting>
  <conditionalFormatting sqref="F1073">
    <cfRule type="cellIs" dxfId="2" priority="289" stopIfTrue="1" operator="lessThan">
      <formula>0</formula>
    </cfRule>
  </conditionalFormatting>
  <conditionalFormatting sqref="F1074">
    <cfRule type="cellIs" dxfId="2" priority="288" stopIfTrue="1" operator="lessThan">
      <formula>0</formula>
    </cfRule>
  </conditionalFormatting>
  <conditionalFormatting sqref="F1075">
    <cfRule type="cellIs" dxfId="2" priority="287" stopIfTrue="1" operator="lessThan">
      <formula>0</formula>
    </cfRule>
  </conditionalFormatting>
  <conditionalFormatting sqref="F1076">
    <cfRule type="cellIs" dxfId="2" priority="286" stopIfTrue="1" operator="lessThan">
      <formula>0</formula>
    </cfRule>
  </conditionalFormatting>
  <conditionalFormatting sqref="F1077">
    <cfRule type="cellIs" dxfId="2" priority="285" stopIfTrue="1" operator="lessThan">
      <formula>0</formula>
    </cfRule>
  </conditionalFormatting>
  <conditionalFormatting sqref="F1078">
    <cfRule type="cellIs" dxfId="2" priority="284" stopIfTrue="1" operator="lessThan">
      <formula>0</formula>
    </cfRule>
  </conditionalFormatting>
  <conditionalFormatting sqref="F1079">
    <cfRule type="cellIs" dxfId="2" priority="283" stopIfTrue="1" operator="lessThan">
      <formula>0</formula>
    </cfRule>
  </conditionalFormatting>
  <conditionalFormatting sqref="F1080">
    <cfRule type="cellIs" dxfId="2" priority="282" stopIfTrue="1" operator="lessThan">
      <formula>0</formula>
    </cfRule>
  </conditionalFormatting>
  <conditionalFormatting sqref="F1081">
    <cfRule type="cellIs" dxfId="2" priority="281" stopIfTrue="1" operator="lessThan">
      <formula>0</formula>
    </cfRule>
  </conditionalFormatting>
  <conditionalFormatting sqref="F1082">
    <cfRule type="cellIs" dxfId="2" priority="280" stopIfTrue="1" operator="lessThan">
      <formula>0</formula>
    </cfRule>
  </conditionalFormatting>
  <conditionalFormatting sqref="F1083">
    <cfRule type="cellIs" dxfId="2" priority="279" stopIfTrue="1" operator="lessThan">
      <formula>0</formula>
    </cfRule>
  </conditionalFormatting>
  <conditionalFormatting sqref="F1084">
    <cfRule type="cellIs" dxfId="2" priority="278" stopIfTrue="1" operator="lessThan">
      <formula>0</formula>
    </cfRule>
  </conditionalFormatting>
  <conditionalFormatting sqref="F1085">
    <cfRule type="cellIs" dxfId="2" priority="277" stopIfTrue="1" operator="lessThan">
      <formula>0</formula>
    </cfRule>
  </conditionalFormatting>
  <conditionalFormatting sqref="F1086">
    <cfRule type="cellIs" dxfId="2" priority="276" stopIfTrue="1" operator="lessThan">
      <formula>0</formula>
    </cfRule>
  </conditionalFormatting>
  <conditionalFormatting sqref="F1087">
    <cfRule type="cellIs" dxfId="2" priority="275" stopIfTrue="1" operator="lessThan">
      <formula>0</formula>
    </cfRule>
  </conditionalFormatting>
  <conditionalFormatting sqref="F1088">
    <cfRule type="cellIs" dxfId="2" priority="274" stopIfTrue="1" operator="lessThan">
      <formula>0</formula>
    </cfRule>
  </conditionalFormatting>
  <conditionalFormatting sqref="F1089">
    <cfRule type="cellIs" dxfId="2" priority="273" stopIfTrue="1" operator="lessThan">
      <formula>0</formula>
    </cfRule>
  </conditionalFormatting>
  <conditionalFormatting sqref="F1090">
    <cfRule type="cellIs" dxfId="2" priority="272" stopIfTrue="1" operator="lessThan">
      <formula>0</formula>
    </cfRule>
  </conditionalFormatting>
  <conditionalFormatting sqref="F1091">
    <cfRule type="cellIs" dxfId="2" priority="271" stopIfTrue="1" operator="lessThan">
      <formula>0</formula>
    </cfRule>
  </conditionalFormatting>
  <conditionalFormatting sqref="F1092">
    <cfRule type="cellIs" dxfId="2" priority="270" stopIfTrue="1" operator="lessThan">
      <formula>0</formula>
    </cfRule>
  </conditionalFormatting>
  <conditionalFormatting sqref="F1093">
    <cfRule type="cellIs" dxfId="2" priority="269" stopIfTrue="1" operator="lessThan">
      <formula>0</formula>
    </cfRule>
  </conditionalFormatting>
  <conditionalFormatting sqref="F1094">
    <cfRule type="cellIs" dxfId="2" priority="268" stopIfTrue="1" operator="lessThan">
      <formula>0</formula>
    </cfRule>
  </conditionalFormatting>
  <conditionalFormatting sqref="F1095">
    <cfRule type="cellIs" dxfId="2" priority="267" stopIfTrue="1" operator="lessThan">
      <formula>0</formula>
    </cfRule>
  </conditionalFormatting>
  <conditionalFormatting sqref="F1096">
    <cfRule type="cellIs" dxfId="2" priority="266" stopIfTrue="1" operator="lessThan">
      <formula>0</formula>
    </cfRule>
  </conditionalFormatting>
  <conditionalFormatting sqref="F1097">
    <cfRule type="cellIs" dxfId="2" priority="265" stopIfTrue="1" operator="lessThan">
      <formula>0</formula>
    </cfRule>
  </conditionalFormatting>
  <conditionalFormatting sqref="F1098">
    <cfRule type="cellIs" dxfId="2" priority="264" stopIfTrue="1" operator="lessThan">
      <formula>0</formula>
    </cfRule>
  </conditionalFormatting>
  <conditionalFormatting sqref="F1099">
    <cfRule type="cellIs" dxfId="2" priority="263" stopIfTrue="1" operator="lessThan">
      <formula>0</formula>
    </cfRule>
  </conditionalFormatting>
  <conditionalFormatting sqref="F1100">
    <cfRule type="cellIs" dxfId="2" priority="262" stopIfTrue="1" operator="lessThan">
      <formula>0</formula>
    </cfRule>
  </conditionalFormatting>
  <conditionalFormatting sqref="F1101">
    <cfRule type="cellIs" dxfId="2" priority="261" stopIfTrue="1" operator="lessThan">
      <formula>0</formula>
    </cfRule>
  </conditionalFormatting>
  <conditionalFormatting sqref="F1102">
    <cfRule type="cellIs" dxfId="2" priority="260" stopIfTrue="1" operator="lessThan">
      <formula>0</formula>
    </cfRule>
  </conditionalFormatting>
  <conditionalFormatting sqref="F1103">
    <cfRule type="cellIs" dxfId="2" priority="259" stopIfTrue="1" operator="lessThan">
      <formula>0</formula>
    </cfRule>
  </conditionalFormatting>
  <conditionalFormatting sqref="F1104">
    <cfRule type="cellIs" dxfId="2" priority="258" stopIfTrue="1" operator="lessThan">
      <formula>0</formula>
    </cfRule>
  </conditionalFormatting>
  <conditionalFormatting sqref="F1105">
    <cfRule type="cellIs" dxfId="2" priority="257" stopIfTrue="1" operator="lessThan">
      <formula>0</formula>
    </cfRule>
  </conditionalFormatting>
  <conditionalFormatting sqref="F1106">
    <cfRule type="cellIs" dxfId="2" priority="256" stopIfTrue="1" operator="lessThan">
      <formula>0</formula>
    </cfRule>
  </conditionalFormatting>
  <conditionalFormatting sqref="F1107">
    <cfRule type="cellIs" dxfId="2" priority="255" stopIfTrue="1" operator="lessThan">
      <formula>0</formula>
    </cfRule>
  </conditionalFormatting>
  <conditionalFormatting sqref="F1108">
    <cfRule type="cellIs" dxfId="2" priority="254" stopIfTrue="1" operator="lessThan">
      <formula>0</formula>
    </cfRule>
  </conditionalFormatting>
  <conditionalFormatting sqref="F1109">
    <cfRule type="cellIs" dxfId="2" priority="253" stopIfTrue="1" operator="lessThan">
      <formula>0</formula>
    </cfRule>
  </conditionalFormatting>
  <conditionalFormatting sqref="F1110">
    <cfRule type="cellIs" dxfId="2" priority="252" stopIfTrue="1" operator="lessThan">
      <formula>0</formula>
    </cfRule>
  </conditionalFormatting>
  <conditionalFormatting sqref="F1111">
    <cfRule type="cellIs" dxfId="2" priority="251" stopIfTrue="1" operator="lessThan">
      <formula>0</formula>
    </cfRule>
  </conditionalFormatting>
  <conditionalFormatting sqref="F1112">
    <cfRule type="cellIs" dxfId="2" priority="250" stopIfTrue="1" operator="lessThan">
      <formula>0</formula>
    </cfRule>
  </conditionalFormatting>
  <conditionalFormatting sqref="F1113">
    <cfRule type="cellIs" dxfId="2" priority="249" stopIfTrue="1" operator="lessThan">
      <formula>0</formula>
    </cfRule>
  </conditionalFormatting>
  <conditionalFormatting sqref="F1114">
    <cfRule type="cellIs" dxfId="2" priority="248" stopIfTrue="1" operator="lessThan">
      <formula>0</formula>
    </cfRule>
  </conditionalFormatting>
  <conditionalFormatting sqref="F1115">
    <cfRule type="cellIs" dxfId="2" priority="247" stopIfTrue="1" operator="lessThan">
      <formula>0</formula>
    </cfRule>
  </conditionalFormatting>
  <conditionalFormatting sqref="F1116">
    <cfRule type="cellIs" dxfId="2" priority="246" stopIfTrue="1" operator="lessThan">
      <formula>0</formula>
    </cfRule>
  </conditionalFormatting>
  <conditionalFormatting sqref="F1117">
    <cfRule type="cellIs" dxfId="2" priority="245" stopIfTrue="1" operator="lessThan">
      <formula>0</formula>
    </cfRule>
  </conditionalFormatting>
  <conditionalFormatting sqref="F1118">
    <cfRule type="cellIs" dxfId="2" priority="244" stopIfTrue="1" operator="lessThan">
      <formula>0</formula>
    </cfRule>
  </conditionalFormatting>
  <conditionalFormatting sqref="F1119">
    <cfRule type="cellIs" dxfId="2" priority="243" stopIfTrue="1" operator="lessThan">
      <formula>0</formula>
    </cfRule>
  </conditionalFormatting>
  <conditionalFormatting sqref="F1120">
    <cfRule type="cellIs" dxfId="2" priority="242" stopIfTrue="1" operator="lessThan">
      <formula>0</formula>
    </cfRule>
  </conditionalFormatting>
  <conditionalFormatting sqref="F1121">
    <cfRule type="cellIs" dxfId="2" priority="241" stopIfTrue="1" operator="lessThan">
      <formula>0</formula>
    </cfRule>
  </conditionalFormatting>
  <conditionalFormatting sqref="F1122">
    <cfRule type="cellIs" dxfId="2" priority="240" stopIfTrue="1" operator="lessThan">
      <formula>0</formula>
    </cfRule>
  </conditionalFormatting>
  <conditionalFormatting sqref="F1123">
    <cfRule type="cellIs" dxfId="2" priority="239" stopIfTrue="1" operator="lessThan">
      <formula>0</formula>
    </cfRule>
  </conditionalFormatting>
  <conditionalFormatting sqref="F1124">
    <cfRule type="cellIs" dxfId="2" priority="238" stopIfTrue="1" operator="lessThan">
      <formula>0</formula>
    </cfRule>
  </conditionalFormatting>
  <conditionalFormatting sqref="F1125">
    <cfRule type="cellIs" dxfId="2" priority="237" stopIfTrue="1" operator="lessThan">
      <formula>0</formula>
    </cfRule>
  </conditionalFormatting>
  <conditionalFormatting sqref="F1126">
    <cfRule type="cellIs" dxfId="2" priority="236" stopIfTrue="1" operator="lessThan">
      <formula>0</formula>
    </cfRule>
  </conditionalFormatting>
  <conditionalFormatting sqref="F1127">
    <cfRule type="cellIs" dxfId="2" priority="235" stopIfTrue="1" operator="lessThan">
      <formula>0</formula>
    </cfRule>
  </conditionalFormatting>
  <conditionalFormatting sqref="F1128">
    <cfRule type="cellIs" dxfId="2" priority="234" stopIfTrue="1" operator="lessThan">
      <formula>0</formula>
    </cfRule>
  </conditionalFormatting>
  <conditionalFormatting sqref="F1129">
    <cfRule type="cellIs" dxfId="2" priority="233" stopIfTrue="1" operator="lessThan">
      <formula>0</formula>
    </cfRule>
  </conditionalFormatting>
  <conditionalFormatting sqref="F1130">
    <cfRule type="cellIs" dxfId="2" priority="232" stopIfTrue="1" operator="lessThan">
      <formula>0</formula>
    </cfRule>
  </conditionalFormatting>
  <conditionalFormatting sqref="F1131">
    <cfRule type="cellIs" dxfId="2" priority="231" stopIfTrue="1" operator="lessThan">
      <formula>0</formula>
    </cfRule>
  </conditionalFormatting>
  <conditionalFormatting sqref="F1132">
    <cfRule type="cellIs" dxfId="2" priority="230" stopIfTrue="1" operator="lessThan">
      <formula>0</formula>
    </cfRule>
  </conditionalFormatting>
  <conditionalFormatting sqref="F1133">
    <cfRule type="cellIs" dxfId="2" priority="229" stopIfTrue="1" operator="lessThan">
      <formula>0</formula>
    </cfRule>
  </conditionalFormatting>
  <conditionalFormatting sqref="F1134">
    <cfRule type="cellIs" dxfId="2" priority="228" stopIfTrue="1" operator="lessThan">
      <formula>0</formula>
    </cfRule>
  </conditionalFormatting>
  <conditionalFormatting sqref="F1135">
    <cfRule type="cellIs" dxfId="2" priority="227" stopIfTrue="1" operator="lessThan">
      <formula>0</formula>
    </cfRule>
  </conditionalFormatting>
  <conditionalFormatting sqref="F1136">
    <cfRule type="cellIs" dxfId="2" priority="226" stopIfTrue="1" operator="lessThan">
      <formula>0</formula>
    </cfRule>
  </conditionalFormatting>
  <conditionalFormatting sqref="F1137">
    <cfRule type="cellIs" dxfId="2" priority="225" stopIfTrue="1" operator="lessThan">
      <formula>0</formula>
    </cfRule>
  </conditionalFormatting>
  <conditionalFormatting sqref="F1138">
    <cfRule type="cellIs" dxfId="2" priority="224" stopIfTrue="1" operator="lessThan">
      <formula>0</formula>
    </cfRule>
  </conditionalFormatting>
  <conditionalFormatting sqref="F1139">
    <cfRule type="cellIs" dxfId="2" priority="223" stopIfTrue="1" operator="lessThan">
      <formula>0</formula>
    </cfRule>
  </conditionalFormatting>
  <conditionalFormatting sqref="F1140">
    <cfRule type="cellIs" dxfId="2" priority="222" stopIfTrue="1" operator="lessThan">
      <formula>0</formula>
    </cfRule>
  </conditionalFormatting>
  <conditionalFormatting sqref="F1141">
    <cfRule type="cellIs" dxfId="2" priority="221" stopIfTrue="1" operator="lessThan">
      <formula>0</formula>
    </cfRule>
  </conditionalFormatting>
  <conditionalFormatting sqref="F1142">
    <cfRule type="cellIs" dxfId="2" priority="220" stopIfTrue="1" operator="lessThan">
      <formula>0</formula>
    </cfRule>
  </conditionalFormatting>
  <conditionalFormatting sqref="F1143">
    <cfRule type="cellIs" dxfId="2" priority="219" stopIfTrue="1" operator="lessThan">
      <formula>0</formula>
    </cfRule>
  </conditionalFormatting>
  <conditionalFormatting sqref="F1144">
    <cfRule type="cellIs" dxfId="2" priority="218" stopIfTrue="1" operator="lessThan">
      <formula>0</formula>
    </cfRule>
  </conditionalFormatting>
  <conditionalFormatting sqref="F1145">
    <cfRule type="cellIs" dxfId="2" priority="217" stopIfTrue="1" operator="lessThan">
      <formula>0</formula>
    </cfRule>
  </conditionalFormatting>
  <conditionalFormatting sqref="F1146">
    <cfRule type="cellIs" dxfId="2" priority="216" stopIfTrue="1" operator="lessThan">
      <formula>0</formula>
    </cfRule>
  </conditionalFormatting>
  <conditionalFormatting sqref="F1147">
    <cfRule type="cellIs" dxfId="2" priority="215" stopIfTrue="1" operator="lessThan">
      <formula>0</formula>
    </cfRule>
  </conditionalFormatting>
  <conditionalFormatting sqref="F1148">
    <cfRule type="cellIs" dxfId="2" priority="214" stopIfTrue="1" operator="lessThan">
      <formula>0</formula>
    </cfRule>
  </conditionalFormatting>
  <conditionalFormatting sqref="F1149">
    <cfRule type="cellIs" dxfId="2" priority="213" stopIfTrue="1" operator="lessThan">
      <formula>0</formula>
    </cfRule>
  </conditionalFormatting>
  <conditionalFormatting sqref="F1150">
    <cfRule type="cellIs" dxfId="2" priority="212" stopIfTrue="1" operator="lessThan">
      <formula>0</formula>
    </cfRule>
  </conditionalFormatting>
  <conditionalFormatting sqref="F1151">
    <cfRule type="cellIs" dxfId="2" priority="211" stopIfTrue="1" operator="lessThan">
      <formula>0</formula>
    </cfRule>
  </conditionalFormatting>
  <conditionalFormatting sqref="F1152">
    <cfRule type="cellIs" dxfId="2" priority="210" stopIfTrue="1" operator="lessThan">
      <formula>0</formula>
    </cfRule>
  </conditionalFormatting>
  <conditionalFormatting sqref="F1153">
    <cfRule type="cellIs" dxfId="2" priority="209" stopIfTrue="1" operator="lessThan">
      <formula>0</formula>
    </cfRule>
  </conditionalFormatting>
  <conditionalFormatting sqref="F1154">
    <cfRule type="cellIs" dxfId="2" priority="208" stopIfTrue="1" operator="lessThan">
      <formula>0</formula>
    </cfRule>
  </conditionalFormatting>
  <conditionalFormatting sqref="F1155">
    <cfRule type="cellIs" dxfId="2" priority="207" stopIfTrue="1" operator="lessThan">
      <formula>0</formula>
    </cfRule>
  </conditionalFormatting>
  <conditionalFormatting sqref="F1156">
    <cfRule type="cellIs" dxfId="2" priority="206" stopIfTrue="1" operator="lessThan">
      <formula>0</formula>
    </cfRule>
  </conditionalFormatting>
  <conditionalFormatting sqref="F1157">
    <cfRule type="cellIs" dxfId="2" priority="205" stopIfTrue="1" operator="lessThan">
      <formula>0</formula>
    </cfRule>
  </conditionalFormatting>
  <conditionalFormatting sqref="F1158">
    <cfRule type="cellIs" dxfId="2" priority="204" stopIfTrue="1" operator="lessThan">
      <formula>0</formula>
    </cfRule>
  </conditionalFormatting>
  <conditionalFormatting sqref="F1159">
    <cfRule type="cellIs" dxfId="2" priority="203" stopIfTrue="1" operator="lessThan">
      <formula>0</formula>
    </cfRule>
  </conditionalFormatting>
  <conditionalFormatting sqref="F1160">
    <cfRule type="cellIs" dxfId="2" priority="202" stopIfTrue="1" operator="lessThan">
      <formula>0</formula>
    </cfRule>
  </conditionalFormatting>
  <conditionalFormatting sqref="F1161">
    <cfRule type="cellIs" dxfId="2" priority="201" stopIfTrue="1" operator="lessThan">
      <formula>0</formula>
    </cfRule>
  </conditionalFormatting>
  <conditionalFormatting sqref="F1162">
    <cfRule type="cellIs" dxfId="2" priority="200" stopIfTrue="1" operator="lessThan">
      <formula>0</formula>
    </cfRule>
  </conditionalFormatting>
  <conditionalFormatting sqref="F1163">
    <cfRule type="cellIs" dxfId="2" priority="199" stopIfTrue="1" operator="lessThan">
      <formula>0</formula>
    </cfRule>
  </conditionalFormatting>
  <conditionalFormatting sqref="F1164">
    <cfRule type="cellIs" dxfId="2" priority="198" stopIfTrue="1" operator="lessThan">
      <formula>0</formula>
    </cfRule>
  </conditionalFormatting>
  <conditionalFormatting sqref="F1165">
    <cfRule type="cellIs" dxfId="2" priority="197" stopIfTrue="1" operator="lessThan">
      <formula>0</formula>
    </cfRule>
  </conditionalFormatting>
  <conditionalFormatting sqref="F1166">
    <cfRule type="cellIs" dxfId="2" priority="196" stopIfTrue="1" operator="lessThan">
      <formula>0</formula>
    </cfRule>
  </conditionalFormatting>
  <conditionalFormatting sqref="F1167">
    <cfRule type="cellIs" dxfId="2" priority="195" stopIfTrue="1" operator="lessThan">
      <formula>0</formula>
    </cfRule>
  </conditionalFormatting>
  <conditionalFormatting sqref="F1168">
    <cfRule type="cellIs" dxfId="2" priority="194" stopIfTrue="1" operator="lessThan">
      <formula>0</formula>
    </cfRule>
  </conditionalFormatting>
  <conditionalFormatting sqref="F1169">
    <cfRule type="cellIs" dxfId="2" priority="193" stopIfTrue="1" operator="lessThan">
      <formula>0</formula>
    </cfRule>
  </conditionalFormatting>
  <conditionalFormatting sqref="F1170">
    <cfRule type="cellIs" dxfId="2" priority="192" stopIfTrue="1" operator="lessThan">
      <formula>0</formula>
    </cfRule>
  </conditionalFormatting>
  <conditionalFormatting sqref="F1171">
    <cfRule type="cellIs" dxfId="2" priority="191" stopIfTrue="1" operator="lessThan">
      <formula>0</formula>
    </cfRule>
  </conditionalFormatting>
  <conditionalFormatting sqref="F1172">
    <cfRule type="cellIs" dxfId="2" priority="190" stopIfTrue="1" operator="lessThan">
      <formula>0</formula>
    </cfRule>
  </conditionalFormatting>
  <conditionalFormatting sqref="F1173">
    <cfRule type="cellIs" dxfId="2" priority="189" stopIfTrue="1" operator="lessThan">
      <formula>0</formula>
    </cfRule>
  </conditionalFormatting>
  <conditionalFormatting sqref="F1174">
    <cfRule type="cellIs" dxfId="2" priority="188" stopIfTrue="1" operator="lessThan">
      <formula>0</formula>
    </cfRule>
  </conditionalFormatting>
  <conditionalFormatting sqref="F1175">
    <cfRule type="cellIs" dxfId="2" priority="187" stopIfTrue="1" operator="lessThan">
      <formula>0</formula>
    </cfRule>
  </conditionalFormatting>
  <conditionalFormatting sqref="F1176">
    <cfRule type="cellIs" dxfId="2" priority="186" stopIfTrue="1" operator="lessThan">
      <formula>0</formula>
    </cfRule>
  </conditionalFormatting>
  <conditionalFormatting sqref="F1177">
    <cfRule type="cellIs" dxfId="2" priority="185" stopIfTrue="1" operator="lessThan">
      <formula>0</formula>
    </cfRule>
  </conditionalFormatting>
  <conditionalFormatting sqref="F1178">
    <cfRule type="cellIs" dxfId="2" priority="184" stopIfTrue="1" operator="lessThan">
      <formula>0</formula>
    </cfRule>
  </conditionalFormatting>
  <conditionalFormatting sqref="F1179">
    <cfRule type="cellIs" dxfId="2" priority="183" stopIfTrue="1" operator="lessThan">
      <formula>0</formula>
    </cfRule>
  </conditionalFormatting>
  <conditionalFormatting sqref="F1180">
    <cfRule type="cellIs" dxfId="2" priority="182" stopIfTrue="1" operator="lessThan">
      <formula>0</formula>
    </cfRule>
  </conditionalFormatting>
  <conditionalFormatting sqref="F1181">
    <cfRule type="cellIs" dxfId="2" priority="181" stopIfTrue="1" operator="lessThan">
      <formula>0</formula>
    </cfRule>
  </conditionalFormatting>
  <conditionalFormatting sqref="F1182">
    <cfRule type="cellIs" dxfId="2" priority="180" stopIfTrue="1" operator="lessThan">
      <formula>0</formula>
    </cfRule>
  </conditionalFormatting>
  <conditionalFormatting sqref="F1183">
    <cfRule type="cellIs" dxfId="2" priority="179" stopIfTrue="1" operator="lessThan">
      <formula>0</formula>
    </cfRule>
  </conditionalFormatting>
  <conditionalFormatting sqref="F1184">
    <cfRule type="cellIs" dxfId="2" priority="178" stopIfTrue="1" operator="lessThan">
      <formula>0</formula>
    </cfRule>
  </conditionalFormatting>
  <conditionalFormatting sqref="F1185">
    <cfRule type="cellIs" dxfId="2" priority="177" stopIfTrue="1" operator="lessThan">
      <formula>0</formula>
    </cfRule>
  </conditionalFormatting>
  <conditionalFormatting sqref="F1186">
    <cfRule type="cellIs" dxfId="2" priority="176" stopIfTrue="1" operator="lessThan">
      <formula>0</formula>
    </cfRule>
  </conditionalFormatting>
  <conditionalFormatting sqref="F1187">
    <cfRule type="cellIs" dxfId="2" priority="175" stopIfTrue="1" operator="lessThan">
      <formula>0</formula>
    </cfRule>
  </conditionalFormatting>
  <conditionalFormatting sqref="F1188">
    <cfRule type="cellIs" dxfId="2" priority="174" stopIfTrue="1" operator="lessThan">
      <formula>0</formula>
    </cfRule>
  </conditionalFormatting>
  <conditionalFormatting sqref="F1189">
    <cfRule type="cellIs" dxfId="2" priority="173" stopIfTrue="1" operator="lessThan">
      <formula>0</formula>
    </cfRule>
  </conditionalFormatting>
  <conditionalFormatting sqref="F1190">
    <cfRule type="cellIs" dxfId="2" priority="172" stopIfTrue="1" operator="lessThan">
      <formula>0</formula>
    </cfRule>
  </conditionalFormatting>
  <conditionalFormatting sqref="F1191">
    <cfRule type="cellIs" dxfId="2" priority="171" stopIfTrue="1" operator="lessThan">
      <formula>0</formula>
    </cfRule>
  </conditionalFormatting>
  <conditionalFormatting sqref="F1192">
    <cfRule type="cellIs" dxfId="2" priority="170" stopIfTrue="1" operator="lessThan">
      <formula>0</formula>
    </cfRule>
  </conditionalFormatting>
  <conditionalFormatting sqref="F1193">
    <cfRule type="cellIs" dxfId="2" priority="169" stopIfTrue="1" operator="lessThan">
      <formula>0</formula>
    </cfRule>
  </conditionalFormatting>
  <conditionalFormatting sqref="F1194">
    <cfRule type="cellIs" dxfId="2" priority="168" stopIfTrue="1" operator="lessThan">
      <formula>0</formula>
    </cfRule>
  </conditionalFormatting>
  <conditionalFormatting sqref="F1195">
    <cfRule type="cellIs" dxfId="2" priority="167" stopIfTrue="1" operator="lessThan">
      <formula>0</formula>
    </cfRule>
  </conditionalFormatting>
  <conditionalFormatting sqref="F1196">
    <cfRule type="cellIs" dxfId="2" priority="166" stopIfTrue="1" operator="lessThan">
      <formula>0</formula>
    </cfRule>
  </conditionalFormatting>
  <conditionalFormatting sqref="F1197">
    <cfRule type="cellIs" dxfId="2" priority="165" stopIfTrue="1" operator="lessThan">
      <formula>0</formula>
    </cfRule>
  </conditionalFormatting>
  <conditionalFormatting sqref="F1198">
    <cfRule type="cellIs" dxfId="2" priority="164" stopIfTrue="1" operator="lessThan">
      <formula>0</formula>
    </cfRule>
  </conditionalFormatting>
  <conditionalFormatting sqref="F1199">
    <cfRule type="cellIs" dxfId="2" priority="163" stopIfTrue="1" operator="lessThan">
      <formula>0</formula>
    </cfRule>
  </conditionalFormatting>
  <conditionalFormatting sqref="F1200">
    <cfRule type="cellIs" dxfId="2" priority="162" stopIfTrue="1" operator="lessThan">
      <formula>0</formula>
    </cfRule>
  </conditionalFormatting>
  <conditionalFormatting sqref="F1201">
    <cfRule type="cellIs" dxfId="2" priority="161" stopIfTrue="1" operator="lessThan">
      <formula>0</formula>
    </cfRule>
  </conditionalFormatting>
  <conditionalFormatting sqref="F1202">
    <cfRule type="cellIs" dxfId="2" priority="160" stopIfTrue="1" operator="lessThan">
      <formula>0</formula>
    </cfRule>
  </conditionalFormatting>
  <conditionalFormatting sqref="F1203">
    <cfRule type="cellIs" dxfId="2" priority="159" stopIfTrue="1" operator="lessThan">
      <formula>0</formula>
    </cfRule>
  </conditionalFormatting>
  <conditionalFormatting sqref="F1204">
    <cfRule type="cellIs" dxfId="2" priority="158" stopIfTrue="1" operator="lessThan">
      <formula>0</formula>
    </cfRule>
  </conditionalFormatting>
  <conditionalFormatting sqref="F1205">
    <cfRule type="cellIs" dxfId="2" priority="157" stopIfTrue="1" operator="lessThan">
      <formula>0</formula>
    </cfRule>
  </conditionalFormatting>
  <conditionalFormatting sqref="F1206">
    <cfRule type="cellIs" dxfId="2" priority="156" stopIfTrue="1" operator="lessThan">
      <formula>0</formula>
    </cfRule>
  </conditionalFormatting>
  <conditionalFormatting sqref="F1207">
    <cfRule type="cellIs" dxfId="2" priority="155" stopIfTrue="1" operator="lessThan">
      <formula>0</formula>
    </cfRule>
  </conditionalFormatting>
  <conditionalFormatting sqref="F1208">
    <cfRule type="cellIs" dxfId="2" priority="154" stopIfTrue="1" operator="lessThan">
      <formula>0</formula>
    </cfRule>
  </conditionalFormatting>
  <conditionalFormatting sqref="F1209">
    <cfRule type="cellIs" dxfId="2" priority="153" stopIfTrue="1" operator="lessThan">
      <formula>0</formula>
    </cfRule>
  </conditionalFormatting>
  <conditionalFormatting sqref="F1210">
    <cfRule type="cellIs" dxfId="2" priority="152" stopIfTrue="1" operator="lessThan">
      <formula>0</formula>
    </cfRule>
  </conditionalFormatting>
  <conditionalFormatting sqref="F1211">
    <cfRule type="cellIs" dxfId="2" priority="151" stopIfTrue="1" operator="lessThan">
      <formula>0</formula>
    </cfRule>
  </conditionalFormatting>
  <conditionalFormatting sqref="F1212">
    <cfRule type="cellIs" dxfId="2" priority="150" stopIfTrue="1" operator="lessThan">
      <formula>0</formula>
    </cfRule>
  </conditionalFormatting>
  <conditionalFormatting sqref="F1213">
    <cfRule type="cellIs" dxfId="2" priority="149" stopIfTrue="1" operator="lessThan">
      <formula>0</formula>
    </cfRule>
  </conditionalFormatting>
  <conditionalFormatting sqref="F1214">
    <cfRule type="cellIs" dxfId="2" priority="148" stopIfTrue="1" operator="lessThan">
      <formula>0</formula>
    </cfRule>
  </conditionalFormatting>
  <conditionalFormatting sqref="F1215">
    <cfRule type="cellIs" dxfId="2" priority="147" stopIfTrue="1" operator="lessThan">
      <formula>0</formula>
    </cfRule>
  </conditionalFormatting>
  <conditionalFormatting sqref="F1216">
    <cfRule type="cellIs" dxfId="2" priority="146" stopIfTrue="1" operator="lessThan">
      <formula>0</formula>
    </cfRule>
  </conditionalFormatting>
  <conditionalFormatting sqref="F1217">
    <cfRule type="cellIs" dxfId="2" priority="145" stopIfTrue="1" operator="lessThan">
      <formula>0</formula>
    </cfRule>
  </conditionalFormatting>
  <conditionalFormatting sqref="F1218">
    <cfRule type="cellIs" dxfId="2" priority="144" stopIfTrue="1" operator="lessThan">
      <formula>0</formula>
    </cfRule>
  </conditionalFormatting>
  <conditionalFormatting sqref="F1219">
    <cfRule type="cellIs" dxfId="2" priority="143" stopIfTrue="1" operator="lessThan">
      <formula>0</formula>
    </cfRule>
  </conditionalFormatting>
  <conditionalFormatting sqref="F1220">
    <cfRule type="cellIs" dxfId="2" priority="142" stopIfTrue="1" operator="lessThan">
      <formula>0</formula>
    </cfRule>
  </conditionalFormatting>
  <conditionalFormatting sqref="F1221">
    <cfRule type="cellIs" dxfId="2" priority="141" stopIfTrue="1" operator="lessThan">
      <formula>0</formula>
    </cfRule>
  </conditionalFormatting>
  <conditionalFormatting sqref="F1222">
    <cfRule type="cellIs" dxfId="2" priority="140" stopIfTrue="1" operator="lessThan">
      <formula>0</formula>
    </cfRule>
  </conditionalFormatting>
  <conditionalFormatting sqref="F1223">
    <cfRule type="cellIs" dxfId="2" priority="139" stopIfTrue="1" operator="lessThan">
      <formula>0</formula>
    </cfRule>
  </conditionalFormatting>
  <conditionalFormatting sqref="F1224">
    <cfRule type="cellIs" dxfId="2" priority="138" stopIfTrue="1" operator="lessThan">
      <formula>0</formula>
    </cfRule>
  </conditionalFormatting>
  <conditionalFormatting sqref="F1225">
    <cfRule type="cellIs" dxfId="2" priority="137" stopIfTrue="1" operator="lessThan">
      <formula>0</formula>
    </cfRule>
  </conditionalFormatting>
  <conditionalFormatting sqref="F1226">
    <cfRule type="cellIs" dxfId="2" priority="136" stopIfTrue="1" operator="lessThan">
      <formula>0</formula>
    </cfRule>
  </conditionalFormatting>
  <conditionalFormatting sqref="F1227">
    <cfRule type="cellIs" dxfId="2" priority="135" stopIfTrue="1" operator="lessThan">
      <formula>0</formula>
    </cfRule>
  </conditionalFormatting>
  <conditionalFormatting sqref="F1228">
    <cfRule type="cellIs" dxfId="2" priority="134" stopIfTrue="1" operator="lessThan">
      <formula>0</formula>
    </cfRule>
  </conditionalFormatting>
  <conditionalFormatting sqref="F1229">
    <cfRule type="cellIs" dxfId="2" priority="133" stopIfTrue="1" operator="lessThan">
      <formula>0</formula>
    </cfRule>
  </conditionalFormatting>
  <conditionalFormatting sqref="F1230">
    <cfRule type="cellIs" dxfId="2" priority="132" stopIfTrue="1" operator="lessThan">
      <formula>0</formula>
    </cfRule>
  </conditionalFormatting>
  <conditionalFormatting sqref="F1231">
    <cfRule type="cellIs" dxfId="2" priority="131" stopIfTrue="1" operator="lessThan">
      <formula>0</formula>
    </cfRule>
  </conditionalFormatting>
  <conditionalFormatting sqref="F1232">
    <cfRule type="cellIs" dxfId="2" priority="130" stopIfTrue="1" operator="lessThan">
      <formula>0</formula>
    </cfRule>
  </conditionalFormatting>
  <conditionalFormatting sqref="F1233">
    <cfRule type="cellIs" dxfId="2" priority="129" stopIfTrue="1" operator="lessThan">
      <formula>0</formula>
    </cfRule>
  </conditionalFormatting>
  <conditionalFormatting sqref="F1234">
    <cfRule type="cellIs" dxfId="2" priority="128" stopIfTrue="1" operator="lessThan">
      <formula>0</formula>
    </cfRule>
  </conditionalFormatting>
  <conditionalFormatting sqref="F1235">
    <cfRule type="cellIs" dxfId="2" priority="127" stopIfTrue="1" operator="lessThan">
      <formula>0</formula>
    </cfRule>
  </conditionalFormatting>
  <conditionalFormatting sqref="F1236">
    <cfRule type="cellIs" dxfId="2" priority="126" stopIfTrue="1" operator="lessThan">
      <formula>0</formula>
    </cfRule>
  </conditionalFormatting>
  <conditionalFormatting sqref="F1237">
    <cfRule type="cellIs" dxfId="2" priority="125" stopIfTrue="1" operator="lessThan">
      <formula>0</formula>
    </cfRule>
  </conditionalFormatting>
  <conditionalFormatting sqref="F1238">
    <cfRule type="cellIs" dxfId="2" priority="124" stopIfTrue="1" operator="lessThan">
      <formula>0</formula>
    </cfRule>
  </conditionalFormatting>
  <conditionalFormatting sqref="F1239">
    <cfRule type="cellIs" dxfId="2" priority="123" stopIfTrue="1" operator="lessThan">
      <formula>0</formula>
    </cfRule>
  </conditionalFormatting>
  <conditionalFormatting sqref="F1240">
    <cfRule type="cellIs" dxfId="2" priority="122" stopIfTrue="1" operator="lessThan">
      <formula>0</formula>
    </cfRule>
  </conditionalFormatting>
  <conditionalFormatting sqref="F1241">
    <cfRule type="cellIs" dxfId="2" priority="121" stopIfTrue="1" operator="lessThan">
      <formula>0</formula>
    </cfRule>
  </conditionalFormatting>
  <conditionalFormatting sqref="F1242">
    <cfRule type="cellIs" dxfId="2" priority="120" stopIfTrue="1" operator="lessThan">
      <formula>0</formula>
    </cfRule>
  </conditionalFormatting>
  <conditionalFormatting sqref="F1243">
    <cfRule type="cellIs" dxfId="2" priority="119" stopIfTrue="1" operator="lessThan">
      <formula>0</formula>
    </cfRule>
  </conditionalFormatting>
  <conditionalFormatting sqref="F1244">
    <cfRule type="cellIs" dxfId="2" priority="118" stopIfTrue="1" operator="lessThan">
      <formula>0</formula>
    </cfRule>
  </conditionalFormatting>
  <conditionalFormatting sqref="F1245">
    <cfRule type="cellIs" dxfId="2" priority="117" stopIfTrue="1" operator="lessThan">
      <formula>0</formula>
    </cfRule>
  </conditionalFormatting>
  <conditionalFormatting sqref="F1246">
    <cfRule type="cellIs" dxfId="2" priority="116" stopIfTrue="1" operator="lessThan">
      <formula>0</formula>
    </cfRule>
  </conditionalFormatting>
  <conditionalFormatting sqref="F1247">
    <cfRule type="cellIs" dxfId="2" priority="115" stopIfTrue="1" operator="lessThan">
      <formula>0</formula>
    </cfRule>
  </conditionalFormatting>
  <conditionalFormatting sqref="F1248">
    <cfRule type="cellIs" dxfId="2" priority="114" stopIfTrue="1" operator="lessThan">
      <formula>0</formula>
    </cfRule>
  </conditionalFormatting>
  <conditionalFormatting sqref="F1249">
    <cfRule type="cellIs" dxfId="2" priority="113" stopIfTrue="1" operator="lessThan">
      <formula>0</formula>
    </cfRule>
  </conditionalFormatting>
  <conditionalFormatting sqref="F1250">
    <cfRule type="cellIs" dxfId="2" priority="112" stopIfTrue="1" operator="lessThan">
      <formula>0</formula>
    </cfRule>
  </conditionalFormatting>
  <conditionalFormatting sqref="F1251">
    <cfRule type="cellIs" dxfId="2" priority="111" stopIfTrue="1" operator="lessThan">
      <formula>0</formula>
    </cfRule>
  </conditionalFormatting>
  <conditionalFormatting sqref="F1252">
    <cfRule type="cellIs" dxfId="2" priority="110" stopIfTrue="1" operator="lessThan">
      <formula>0</formula>
    </cfRule>
  </conditionalFormatting>
  <conditionalFormatting sqref="F1253">
    <cfRule type="cellIs" dxfId="2" priority="109" stopIfTrue="1" operator="lessThan">
      <formula>0</formula>
    </cfRule>
  </conditionalFormatting>
  <conditionalFormatting sqref="F1254">
    <cfRule type="cellIs" dxfId="2" priority="108" stopIfTrue="1" operator="lessThan">
      <formula>0</formula>
    </cfRule>
  </conditionalFormatting>
  <conditionalFormatting sqref="F1255">
    <cfRule type="cellIs" dxfId="2" priority="107" stopIfTrue="1" operator="lessThan">
      <formula>0</formula>
    </cfRule>
  </conditionalFormatting>
  <conditionalFormatting sqref="F1256">
    <cfRule type="cellIs" dxfId="2" priority="106" stopIfTrue="1" operator="lessThan">
      <formula>0</formula>
    </cfRule>
  </conditionalFormatting>
  <conditionalFormatting sqref="F1257">
    <cfRule type="cellIs" dxfId="2" priority="105" stopIfTrue="1" operator="lessThan">
      <formula>0</formula>
    </cfRule>
  </conditionalFormatting>
  <conditionalFormatting sqref="F1258">
    <cfRule type="cellIs" dxfId="2" priority="104" stopIfTrue="1" operator="lessThan">
      <formula>0</formula>
    </cfRule>
  </conditionalFormatting>
  <conditionalFormatting sqref="F1259">
    <cfRule type="cellIs" dxfId="2" priority="103" stopIfTrue="1" operator="lessThan">
      <formula>0</formula>
    </cfRule>
  </conditionalFormatting>
  <conditionalFormatting sqref="F1260">
    <cfRule type="cellIs" dxfId="2" priority="102" stopIfTrue="1" operator="lessThan">
      <formula>0</formula>
    </cfRule>
  </conditionalFormatting>
  <conditionalFormatting sqref="F1261">
    <cfRule type="cellIs" dxfId="2" priority="101" stopIfTrue="1" operator="lessThan">
      <formula>0</formula>
    </cfRule>
  </conditionalFormatting>
  <conditionalFormatting sqref="F1262">
    <cfRule type="cellIs" dxfId="2" priority="100" stopIfTrue="1" operator="lessThan">
      <formula>0</formula>
    </cfRule>
  </conditionalFormatting>
  <conditionalFormatting sqref="F1263">
    <cfRule type="cellIs" dxfId="2" priority="99" stopIfTrue="1" operator="lessThan">
      <formula>0</formula>
    </cfRule>
  </conditionalFormatting>
  <conditionalFormatting sqref="F1264">
    <cfRule type="cellIs" dxfId="2" priority="98" stopIfTrue="1" operator="lessThan">
      <formula>0</formula>
    </cfRule>
  </conditionalFormatting>
  <conditionalFormatting sqref="F1265">
    <cfRule type="cellIs" dxfId="2" priority="97" stopIfTrue="1" operator="lessThan">
      <formula>0</formula>
    </cfRule>
  </conditionalFormatting>
  <conditionalFormatting sqref="F1266">
    <cfRule type="cellIs" dxfId="2" priority="96" stopIfTrue="1" operator="lessThan">
      <formula>0</formula>
    </cfRule>
  </conditionalFormatting>
  <conditionalFormatting sqref="F1267">
    <cfRule type="cellIs" dxfId="2" priority="95" stopIfTrue="1" operator="lessThan">
      <formula>0</formula>
    </cfRule>
  </conditionalFormatting>
  <conditionalFormatting sqref="F1268">
    <cfRule type="cellIs" dxfId="2" priority="94" stopIfTrue="1" operator="lessThan">
      <formula>0</formula>
    </cfRule>
  </conditionalFormatting>
  <conditionalFormatting sqref="F1269">
    <cfRule type="cellIs" dxfId="2" priority="93" stopIfTrue="1" operator="lessThan">
      <formula>0</formula>
    </cfRule>
  </conditionalFormatting>
  <conditionalFormatting sqref="F1270">
    <cfRule type="cellIs" dxfId="2" priority="92" stopIfTrue="1" operator="lessThan">
      <formula>0</formula>
    </cfRule>
  </conditionalFormatting>
  <conditionalFormatting sqref="F1271">
    <cfRule type="cellIs" dxfId="2" priority="91" stopIfTrue="1" operator="lessThan">
      <formula>0</formula>
    </cfRule>
  </conditionalFormatting>
  <conditionalFormatting sqref="F1272">
    <cfRule type="cellIs" dxfId="2" priority="90" stopIfTrue="1" operator="lessThan">
      <formula>0</formula>
    </cfRule>
  </conditionalFormatting>
  <conditionalFormatting sqref="F1273">
    <cfRule type="cellIs" dxfId="2" priority="89" stopIfTrue="1" operator="lessThan">
      <formula>0</formula>
    </cfRule>
  </conditionalFormatting>
  <conditionalFormatting sqref="F1274">
    <cfRule type="cellIs" dxfId="2" priority="88" stopIfTrue="1" operator="lessThan">
      <formula>0</formula>
    </cfRule>
  </conditionalFormatting>
  <conditionalFormatting sqref="F1275">
    <cfRule type="cellIs" dxfId="2" priority="87" stopIfTrue="1" operator="lessThan">
      <formula>0</formula>
    </cfRule>
  </conditionalFormatting>
  <conditionalFormatting sqref="F1276">
    <cfRule type="cellIs" dxfId="2" priority="86" stopIfTrue="1" operator="lessThan">
      <formula>0</formula>
    </cfRule>
  </conditionalFormatting>
  <conditionalFormatting sqref="F1277">
    <cfRule type="cellIs" dxfId="2" priority="85" stopIfTrue="1" operator="lessThan">
      <formula>0</formula>
    </cfRule>
  </conditionalFormatting>
  <conditionalFormatting sqref="F1278">
    <cfRule type="cellIs" dxfId="2" priority="84" stopIfTrue="1" operator="lessThan">
      <formula>0</formula>
    </cfRule>
  </conditionalFormatting>
  <conditionalFormatting sqref="F1279">
    <cfRule type="cellIs" dxfId="2" priority="83" stopIfTrue="1" operator="lessThan">
      <formula>0</formula>
    </cfRule>
  </conditionalFormatting>
  <conditionalFormatting sqref="F1280">
    <cfRule type="cellIs" dxfId="2" priority="82" stopIfTrue="1" operator="lessThan">
      <formula>0</formula>
    </cfRule>
  </conditionalFormatting>
  <conditionalFormatting sqref="F1281">
    <cfRule type="cellIs" dxfId="2" priority="81" stopIfTrue="1" operator="lessThan">
      <formula>0</formula>
    </cfRule>
  </conditionalFormatting>
  <conditionalFormatting sqref="F1282">
    <cfRule type="cellIs" dxfId="2" priority="80" stopIfTrue="1" operator="lessThan">
      <formula>0</formula>
    </cfRule>
  </conditionalFormatting>
  <conditionalFormatting sqref="F1283">
    <cfRule type="cellIs" dxfId="2" priority="79" stopIfTrue="1" operator="lessThan">
      <formula>0</formula>
    </cfRule>
  </conditionalFormatting>
  <conditionalFormatting sqref="F1284">
    <cfRule type="cellIs" dxfId="2" priority="78" stopIfTrue="1" operator="lessThan">
      <formula>0</formula>
    </cfRule>
  </conditionalFormatting>
  <conditionalFormatting sqref="F1285">
    <cfRule type="cellIs" dxfId="2" priority="77" stopIfTrue="1" operator="lessThan">
      <formula>0</formula>
    </cfRule>
  </conditionalFormatting>
  <conditionalFormatting sqref="F1286">
    <cfRule type="cellIs" dxfId="2" priority="76" stopIfTrue="1" operator="lessThan">
      <formula>0</formula>
    </cfRule>
  </conditionalFormatting>
  <conditionalFormatting sqref="F1287">
    <cfRule type="cellIs" dxfId="2" priority="75" stopIfTrue="1" operator="lessThan">
      <formula>0</formula>
    </cfRule>
  </conditionalFormatting>
  <conditionalFormatting sqref="F1288">
    <cfRule type="cellIs" dxfId="2" priority="74" stopIfTrue="1" operator="lessThan">
      <formula>0</formula>
    </cfRule>
  </conditionalFormatting>
  <conditionalFormatting sqref="F1289">
    <cfRule type="cellIs" dxfId="2" priority="73" stopIfTrue="1" operator="lessThan">
      <formula>0</formula>
    </cfRule>
  </conditionalFormatting>
  <conditionalFormatting sqref="F1290">
    <cfRule type="cellIs" dxfId="2" priority="72" stopIfTrue="1" operator="lessThan">
      <formula>0</formula>
    </cfRule>
  </conditionalFormatting>
  <conditionalFormatting sqref="F1291">
    <cfRule type="cellIs" dxfId="2" priority="71" stopIfTrue="1" operator="lessThan">
      <formula>0</formula>
    </cfRule>
  </conditionalFormatting>
  <conditionalFormatting sqref="F1292">
    <cfRule type="cellIs" dxfId="2" priority="70" stopIfTrue="1" operator="lessThan">
      <formula>0</formula>
    </cfRule>
  </conditionalFormatting>
  <conditionalFormatting sqref="F1293">
    <cfRule type="cellIs" dxfId="2" priority="69" stopIfTrue="1" operator="lessThan">
      <formula>0</formula>
    </cfRule>
  </conditionalFormatting>
  <conditionalFormatting sqref="F1294">
    <cfRule type="cellIs" dxfId="2" priority="68" stopIfTrue="1" operator="lessThan">
      <formula>0</formula>
    </cfRule>
  </conditionalFormatting>
  <conditionalFormatting sqref="F1295">
    <cfRule type="cellIs" dxfId="2" priority="67" stopIfTrue="1" operator="lessThan">
      <formula>0</formula>
    </cfRule>
  </conditionalFormatting>
  <conditionalFormatting sqref="F1296">
    <cfRule type="cellIs" dxfId="2" priority="66" stopIfTrue="1" operator="lessThan">
      <formula>0</formula>
    </cfRule>
  </conditionalFormatting>
  <conditionalFormatting sqref="F1297">
    <cfRule type="cellIs" dxfId="2" priority="65" stopIfTrue="1" operator="lessThan">
      <formula>0</formula>
    </cfRule>
  </conditionalFormatting>
  <conditionalFormatting sqref="F1298">
    <cfRule type="cellIs" dxfId="2" priority="64" stopIfTrue="1" operator="lessThan">
      <formula>0</formula>
    </cfRule>
  </conditionalFormatting>
  <conditionalFormatting sqref="F1299">
    <cfRule type="cellIs" dxfId="2" priority="63" stopIfTrue="1" operator="lessThan">
      <formula>0</formula>
    </cfRule>
  </conditionalFormatting>
  <conditionalFormatting sqref="F1300">
    <cfRule type="cellIs" dxfId="2" priority="62" stopIfTrue="1" operator="lessThan">
      <formula>0</formula>
    </cfRule>
  </conditionalFormatting>
  <conditionalFormatting sqref="F1301">
    <cfRule type="cellIs" dxfId="2" priority="61" stopIfTrue="1" operator="lessThan">
      <formula>0</formula>
    </cfRule>
  </conditionalFormatting>
  <conditionalFormatting sqref="F1302">
    <cfRule type="cellIs" dxfId="2" priority="60" stopIfTrue="1" operator="lessThan">
      <formula>0</formula>
    </cfRule>
  </conditionalFormatting>
  <conditionalFormatting sqref="F1303">
    <cfRule type="cellIs" dxfId="2" priority="59" stopIfTrue="1" operator="lessThan">
      <formula>0</formula>
    </cfRule>
  </conditionalFormatting>
  <conditionalFormatting sqref="F1304">
    <cfRule type="cellIs" dxfId="2" priority="58" stopIfTrue="1" operator="lessThan">
      <formula>0</formula>
    </cfRule>
  </conditionalFormatting>
  <conditionalFormatting sqref="F1305">
    <cfRule type="cellIs" dxfId="2" priority="57" stopIfTrue="1" operator="lessThan">
      <formula>0</formula>
    </cfRule>
  </conditionalFormatting>
  <conditionalFormatting sqref="F1306">
    <cfRule type="cellIs" dxfId="2" priority="56" stopIfTrue="1" operator="lessThan">
      <formula>0</formula>
    </cfRule>
  </conditionalFormatting>
  <conditionalFormatting sqref="F1307">
    <cfRule type="cellIs" dxfId="2" priority="55" stopIfTrue="1" operator="lessThan">
      <formula>0</formula>
    </cfRule>
  </conditionalFormatting>
  <conditionalFormatting sqref="F1308">
    <cfRule type="cellIs" dxfId="2" priority="54" stopIfTrue="1" operator="lessThan">
      <formula>0</formula>
    </cfRule>
  </conditionalFormatting>
  <conditionalFormatting sqref="F1309">
    <cfRule type="cellIs" dxfId="2" priority="53" stopIfTrue="1" operator="lessThan">
      <formula>0</formula>
    </cfRule>
  </conditionalFormatting>
  <conditionalFormatting sqref="F1310">
    <cfRule type="cellIs" dxfId="2" priority="52" stopIfTrue="1" operator="lessThan">
      <formula>0</formula>
    </cfRule>
  </conditionalFormatting>
  <conditionalFormatting sqref="F1311">
    <cfRule type="cellIs" dxfId="2" priority="51" stopIfTrue="1" operator="lessThan">
      <formula>0</formula>
    </cfRule>
  </conditionalFormatting>
  <conditionalFormatting sqref="F1312">
    <cfRule type="cellIs" dxfId="2" priority="50" stopIfTrue="1" operator="lessThan">
      <formula>0</formula>
    </cfRule>
  </conditionalFormatting>
  <conditionalFormatting sqref="F1313">
    <cfRule type="cellIs" dxfId="2" priority="49" stopIfTrue="1" operator="lessThan">
      <formula>0</formula>
    </cfRule>
  </conditionalFormatting>
  <conditionalFormatting sqref="F1314">
    <cfRule type="cellIs" dxfId="2" priority="48" stopIfTrue="1" operator="lessThan">
      <formula>0</formula>
    </cfRule>
  </conditionalFormatting>
  <conditionalFormatting sqref="F1315">
    <cfRule type="cellIs" dxfId="2" priority="47" stopIfTrue="1" operator="lessThan">
      <formula>0</formula>
    </cfRule>
  </conditionalFormatting>
  <conditionalFormatting sqref="F1316">
    <cfRule type="cellIs" dxfId="2" priority="46" stopIfTrue="1" operator="lessThan">
      <formula>0</formula>
    </cfRule>
  </conditionalFormatting>
  <conditionalFormatting sqref="F1317">
    <cfRule type="cellIs" dxfId="2" priority="45" stopIfTrue="1" operator="lessThan">
      <formula>0</formula>
    </cfRule>
  </conditionalFormatting>
  <conditionalFormatting sqref="F1318">
    <cfRule type="cellIs" dxfId="2" priority="44" stopIfTrue="1" operator="lessThan">
      <formula>0</formula>
    </cfRule>
  </conditionalFormatting>
  <conditionalFormatting sqref="F1319">
    <cfRule type="cellIs" dxfId="2" priority="43" stopIfTrue="1" operator="lessThan">
      <formula>0</formula>
    </cfRule>
  </conditionalFormatting>
  <conditionalFormatting sqref="F1320">
    <cfRule type="cellIs" dxfId="2" priority="42" stopIfTrue="1" operator="lessThan">
      <formula>0</formula>
    </cfRule>
  </conditionalFormatting>
  <conditionalFormatting sqref="F1321">
    <cfRule type="cellIs" dxfId="2" priority="41" stopIfTrue="1" operator="lessThan">
      <formula>0</formula>
    </cfRule>
  </conditionalFormatting>
  <conditionalFormatting sqref="F1322">
    <cfRule type="cellIs" dxfId="2" priority="40" stopIfTrue="1" operator="lessThan">
      <formula>0</formula>
    </cfRule>
  </conditionalFormatting>
  <conditionalFormatting sqref="F1323">
    <cfRule type="cellIs" dxfId="2" priority="39" stopIfTrue="1" operator="lessThan">
      <formula>0</formula>
    </cfRule>
  </conditionalFormatting>
  <conditionalFormatting sqref="F1324">
    <cfRule type="cellIs" dxfId="2" priority="38" stopIfTrue="1" operator="lessThan">
      <formula>0</formula>
    </cfRule>
  </conditionalFormatting>
  <conditionalFormatting sqref="F1325">
    <cfRule type="cellIs" dxfId="2" priority="37" stopIfTrue="1" operator="lessThan">
      <formula>0</formula>
    </cfRule>
  </conditionalFormatting>
  <conditionalFormatting sqref="F1326">
    <cfRule type="cellIs" dxfId="2" priority="36" stopIfTrue="1" operator="lessThan">
      <formula>0</formula>
    </cfRule>
  </conditionalFormatting>
  <conditionalFormatting sqref="F1327">
    <cfRule type="cellIs" dxfId="2" priority="35" stopIfTrue="1" operator="lessThan">
      <formula>0</formula>
    </cfRule>
  </conditionalFormatting>
  <conditionalFormatting sqref="F1328">
    <cfRule type="cellIs" dxfId="2" priority="34" stopIfTrue="1" operator="lessThan">
      <formula>0</formula>
    </cfRule>
  </conditionalFormatting>
  <conditionalFormatting sqref="F1329">
    <cfRule type="cellIs" dxfId="2" priority="33" stopIfTrue="1" operator="lessThan">
      <formula>0</formula>
    </cfRule>
  </conditionalFormatting>
  <conditionalFormatting sqref="F1330">
    <cfRule type="cellIs" dxfId="2" priority="32" stopIfTrue="1" operator="lessThan">
      <formula>0</formula>
    </cfRule>
  </conditionalFormatting>
  <conditionalFormatting sqref="F1331">
    <cfRule type="cellIs" dxfId="2" priority="31" stopIfTrue="1" operator="lessThan">
      <formula>0</formula>
    </cfRule>
  </conditionalFormatting>
  <conditionalFormatting sqref="F1332">
    <cfRule type="cellIs" dxfId="2" priority="30" stopIfTrue="1" operator="lessThan">
      <formula>0</formula>
    </cfRule>
  </conditionalFormatting>
  <conditionalFormatting sqref="F1333">
    <cfRule type="cellIs" dxfId="2" priority="29" stopIfTrue="1" operator="lessThan">
      <formula>0</formula>
    </cfRule>
  </conditionalFormatting>
  <conditionalFormatting sqref="F1334">
    <cfRule type="cellIs" dxfId="2" priority="28" stopIfTrue="1" operator="lessThan">
      <formula>0</formula>
    </cfRule>
  </conditionalFormatting>
  <conditionalFormatting sqref="F1335">
    <cfRule type="cellIs" dxfId="2" priority="27" stopIfTrue="1" operator="lessThan">
      <formula>0</formula>
    </cfRule>
  </conditionalFormatting>
  <conditionalFormatting sqref="F1336">
    <cfRule type="cellIs" dxfId="2" priority="26" stopIfTrue="1" operator="lessThan">
      <formula>0</formula>
    </cfRule>
  </conditionalFormatting>
  <conditionalFormatting sqref="F1337">
    <cfRule type="cellIs" dxfId="2" priority="25" stopIfTrue="1" operator="lessThan">
      <formula>0</formula>
    </cfRule>
  </conditionalFormatting>
  <conditionalFormatting sqref="F1338">
    <cfRule type="cellIs" dxfId="2" priority="24" stopIfTrue="1" operator="lessThan">
      <formula>0</formula>
    </cfRule>
  </conditionalFormatting>
  <conditionalFormatting sqref="F1339">
    <cfRule type="cellIs" dxfId="2" priority="23" stopIfTrue="1" operator="lessThan">
      <formula>0</formula>
    </cfRule>
  </conditionalFormatting>
  <conditionalFormatting sqref="F1340">
    <cfRule type="cellIs" dxfId="2" priority="22" stopIfTrue="1" operator="lessThan">
      <formula>0</formula>
    </cfRule>
  </conditionalFormatting>
  <conditionalFormatting sqref="F1341">
    <cfRule type="cellIs" dxfId="2" priority="21" stopIfTrue="1" operator="lessThan">
      <formula>0</formula>
    </cfRule>
  </conditionalFormatting>
  <conditionalFormatting sqref="F1342">
    <cfRule type="cellIs" dxfId="2" priority="20" stopIfTrue="1" operator="lessThan">
      <formula>0</formula>
    </cfRule>
  </conditionalFormatting>
  <conditionalFormatting sqref="F1343">
    <cfRule type="cellIs" dxfId="2" priority="19" stopIfTrue="1" operator="lessThan">
      <formula>0</formula>
    </cfRule>
  </conditionalFormatting>
  <conditionalFormatting sqref="F1344">
    <cfRule type="cellIs" dxfId="2" priority="18" stopIfTrue="1" operator="lessThan">
      <formula>0</formula>
    </cfRule>
  </conditionalFormatting>
  <conditionalFormatting sqref="F1345">
    <cfRule type="cellIs" dxfId="2" priority="17" stopIfTrue="1" operator="lessThan">
      <formula>0</formula>
    </cfRule>
  </conditionalFormatting>
  <conditionalFormatting sqref="F1346">
    <cfRule type="cellIs" dxfId="2" priority="16" stopIfTrue="1" operator="lessThan">
      <formula>0</formula>
    </cfRule>
  </conditionalFormatting>
  <conditionalFormatting sqref="F1347">
    <cfRule type="cellIs" dxfId="2" priority="15" stopIfTrue="1" operator="lessThan">
      <formula>0</formula>
    </cfRule>
  </conditionalFormatting>
  <conditionalFormatting sqref="F1348">
    <cfRule type="cellIs" dxfId="2" priority="14" stopIfTrue="1" operator="lessThan">
      <formula>0</formula>
    </cfRule>
  </conditionalFormatting>
  <conditionalFormatting sqref="F1349">
    <cfRule type="cellIs" dxfId="2" priority="13" stopIfTrue="1" operator="lessThan">
      <formula>0</formula>
    </cfRule>
  </conditionalFormatting>
  <conditionalFormatting sqref="F1350">
    <cfRule type="cellIs" dxfId="2" priority="12" stopIfTrue="1" operator="lessThan">
      <formula>0</formula>
    </cfRule>
  </conditionalFormatting>
  <conditionalFormatting sqref="F1351">
    <cfRule type="cellIs" dxfId="2" priority="11" stopIfTrue="1" operator="lessThan">
      <formula>0</formula>
    </cfRule>
  </conditionalFormatting>
  <conditionalFormatting sqref="F1352">
    <cfRule type="cellIs" dxfId="2" priority="10" stopIfTrue="1" operator="lessThan">
      <formula>0</formula>
    </cfRule>
  </conditionalFormatting>
  <conditionalFormatting sqref="F1353">
    <cfRule type="cellIs" dxfId="2" priority="9" stopIfTrue="1" operator="lessThan">
      <formula>0</formula>
    </cfRule>
  </conditionalFormatting>
  <conditionalFormatting sqref="F1354">
    <cfRule type="cellIs" dxfId="2" priority="8" stopIfTrue="1" operator="lessThan">
      <formula>0</formula>
    </cfRule>
  </conditionalFormatting>
  <conditionalFormatting sqref="F1355">
    <cfRule type="cellIs" dxfId="2" priority="7" stopIfTrue="1" operator="lessThan">
      <formula>0</formula>
    </cfRule>
  </conditionalFormatting>
  <conditionalFormatting sqref="F1356">
    <cfRule type="cellIs" dxfId="2" priority="6" stopIfTrue="1" operator="lessThan">
      <formula>0</formula>
    </cfRule>
  </conditionalFormatting>
  <conditionalFormatting sqref="F1357">
    <cfRule type="cellIs" dxfId="2" priority="5" stopIfTrue="1" operator="lessThan">
      <formula>0</formula>
    </cfRule>
  </conditionalFormatting>
  <conditionalFormatting sqref="F1358">
    <cfRule type="cellIs" dxfId="2" priority="4" stopIfTrue="1" operator="lessThan">
      <formula>0</formula>
    </cfRule>
  </conditionalFormatting>
  <conditionalFormatting sqref="F1359">
    <cfRule type="cellIs" dxfId="2" priority="3" stopIfTrue="1" operator="lessThan">
      <formula>0</formula>
    </cfRule>
  </conditionalFormatting>
  <conditionalFormatting sqref="F1360">
    <cfRule type="cellIs" dxfId="2" priority="2" stopIfTrue="1" operator="lessThan">
      <formula>0</formula>
    </cfRule>
  </conditionalFormatting>
  <conditionalFormatting sqref="F1361">
    <cfRule type="cellIs" dxfId="2" priority="1" stopIfTrue="1" operator="lessThan">
      <formula>0</formula>
    </cfRule>
  </conditionalFormatting>
  <conditionalFormatting sqref="F245:F251">
    <cfRule type="cellIs" dxfId="2" priority="111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2"/>
  <sheetViews>
    <sheetView showZeros="0" view="pageBreakPreview" zoomScaleNormal="100" topLeftCell="A13" workbookViewId="0">
      <selection activeCell="D26" sqref="D26"/>
    </sheetView>
  </sheetViews>
  <sheetFormatPr defaultColWidth="9" defaultRowHeight="13.5" outlineLevelCol="1"/>
  <cols>
    <col min="1" max="1" width="79" customWidth="1"/>
    <col min="2" max="2" width="36.5" customWidth="1"/>
  </cols>
  <sheetData>
    <row r="1" ht="45" customHeight="1" spans="1:2">
      <c r="A1" s="409" t="s">
        <v>2426</v>
      </c>
      <c r="B1" s="409"/>
    </row>
    <row r="2" ht="20.1" customHeight="1" spans="1:2">
      <c r="A2" s="410"/>
      <c r="B2" s="411" t="s">
        <v>1</v>
      </c>
    </row>
    <row r="3" ht="45" customHeight="1" spans="1:2">
      <c r="A3" s="412" t="s">
        <v>2427</v>
      </c>
      <c r="B3" s="249" t="s">
        <v>5</v>
      </c>
    </row>
    <row r="4" ht="30" customHeight="1" spans="1:2">
      <c r="A4" s="413" t="s">
        <v>2428</v>
      </c>
      <c r="B4" s="414">
        <f>SUM(B5:B8)</f>
        <v>51026</v>
      </c>
    </row>
    <row r="5" ht="30" customHeight="1" spans="1:2">
      <c r="A5" s="415" t="s">
        <v>2429</v>
      </c>
      <c r="B5" s="416">
        <v>29636</v>
      </c>
    </row>
    <row r="6" ht="30" customHeight="1" spans="1:2">
      <c r="A6" s="415" t="s">
        <v>2430</v>
      </c>
      <c r="B6" s="416">
        <v>6808</v>
      </c>
    </row>
    <row r="7" ht="30" customHeight="1" spans="1:2">
      <c r="A7" s="415" t="s">
        <v>2431</v>
      </c>
      <c r="B7" s="416">
        <v>3387</v>
      </c>
    </row>
    <row r="8" ht="30" customHeight="1" spans="1:2">
      <c r="A8" s="415" t="s">
        <v>2432</v>
      </c>
      <c r="B8" s="416">
        <v>11195</v>
      </c>
    </row>
    <row r="9" ht="30" customHeight="1" spans="1:2">
      <c r="A9" s="413" t="s">
        <v>2433</v>
      </c>
      <c r="B9" s="414">
        <f>SUM(B10:B19)</f>
        <v>7730</v>
      </c>
    </row>
    <row r="10" ht="30" customHeight="1" spans="1:2">
      <c r="A10" s="415" t="s">
        <v>2434</v>
      </c>
      <c r="B10" s="416">
        <v>5181</v>
      </c>
    </row>
    <row r="11" ht="30" customHeight="1" spans="1:2">
      <c r="A11" s="415" t="s">
        <v>2435</v>
      </c>
      <c r="B11" s="416">
        <v>262</v>
      </c>
    </row>
    <row r="12" ht="30" customHeight="1" spans="1:2">
      <c r="A12" s="415" t="s">
        <v>2436</v>
      </c>
      <c r="B12" s="416">
        <v>341</v>
      </c>
    </row>
    <row r="13" ht="30" customHeight="1" spans="1:2">
      <c r="A13" s="415" t="s">
        <v>2437</v>
      </c>
      <c r="B13" s="416"/>
    </row>
    <row r="14" ht="30" customHeight="1" spans="1:2">
      <c r="A14" s="415" t="s">
        <v>2438</v>
      </c>
      <c r="B14" s="416">
        <v>451</v>
      </c>
    </row>
    <row r="15" ht="30" customHeight="1" spans="1:2">
      <c r="A15" s="415" t="s">
        <v>2439</v>
      </c>
      <c r="B15" s="416">
        <v>456</v>
      </c>
    </row>
    <row r="16" ht="30" customHeight="1" spans="1:2">
      <c r="A16" s="415" t="s">
        <v>2440</v>
      </c>
      <c r="B16" s="416">
        <v>44</v>
      </c>
    </row>
    <row r="17" ht="30" customHeight="1" spans="1:2">
      <c r="A17" s="415" t="s">
        <v>2441</v>
      </c>
      <c r="B17" s="416">
        <v>731</v>
      </c>
    </row>
    <row r="18" ht="30" customHeight="1" spans="1:2">
      <c r="A18" s="415" t="s">
        <v>2442</v>
      </c>
      <c r="B18" s="416">
        <v>16</v>
      </c>
    </row>
    <row r="19" ht="30" customHeight="1" spans="1:2">
      <c r="A19" s="415" t="s">
        <v>2443</v>
      </c>
      <c r="B19" s="416">
        <v>248</v>
      </c>
    </row>
    <row r="20" ht="30" customHeight="1" spans="1:2">
      <c r="A20" s="413" t="s">
        <v>2444</v>
      </c>
      <c r="B20" s="414">
        <f>SUM(B21:B22)</f>
        <v>53</v>
      </c>
    </row>
    <row r="21" ht="30" customHeight="1" spans="1:2">
      <c r="A21" s="415" t="s">
        <v>2445</v>
      </c>
      <c r="B21" s="417">
        <v>5</v>
      </c>
    </row>
    <row r="22" ht="30" customHeight="1" spans="1:2">
      <c r="A22" s="415" t="s">
        <v>2446</v>
      </c>
      <c r="B22" s="417">
        <v>48</v>
      </c>
    </row>
    <row r="23" ht="30" customHeight="1" spans="1:2">
      <c r="A23" s="413" t="s">
        <v>2447</v>
      </c>
      <c r="B23" s="414">
        <f>SUM(B24:B25)</f>
        <v>87883</v>
      </c>
    </row>
    <row r="24" ht="30" customHeight="1" spans="1:2">
      <c r="A24" s="415" t="s">
        <v>2448</v>
      </c>
      <c r="B24" s="417">
        <v>83160</v>
      </c>
    </row>
    <row r="25" ht="30" customHeight="1" spans="1:2">
      <c r="A25" s="415" t="s">
        <v>2449</v>
      </c>
      <c r="B25" s="416">
        <v>4723</v>
      </c>
    </row>
    <row r="26" ht="30" customHeight="1" spans="1:2">
      <c r="A26" s="413" t="s">
        <v>2450</v>
      </c>
      <c r="B26" s="414">
        <f>SUM(B27)</f>
        <v>5</v>
      </c>
    </row>
    <row r="27" ht="30" customHeight="1" spans="1:2">
      <c r="A27" s="415" t="s">
        <v>2451</v>
      </c>
      <c r="B27" s="417">
        <v>5</v>
      </c>
    </row>
    <row r="28" ht="30" customHeight="1" spans="1:2">
      <c r="A28" s="413" t="s">
        <v>2452</v>
      </c>
      <c r="B28" s="414">
        <f>SUM(B29:B31)</f>
        <v>19981</v>
      </c>
    </row>
    <row r="29" ht="30" customHeight="1" spans="1:2">
      <c r="A29" s="415" t="s">
        <v>2453</v>
      </c>
      <c r="B29" s="416">
        <v>18787</v>
      </c>
    </row>
    <row r="30" ht="30" customHeight="1" spans="1:2">
      <c r="A30" s="415" t="s">
        <v>2454</v>
      </c>
      <c r="B30" s="416">
        <v>1193</v>
      </c>
    </row>
    <row r="31" ht="30" customHeight="1" spans="1:2">
      <c r="A31" s="415" t="s">
        <v>2455</v>
      </c>
      <c r="B31" s="416">
        <v>1</v>
      </c>
    </row>
    <row r="32" ht="30" customHeight="1" spans="1:2">
      <c r="A32" s="418" t="s">
        <v>2456</v>
      </c>
      <c r="B32" s="414">
        <f>B4+B9+B20+B23+B26+B28</f>
        <v>166678</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F49"/>
  <sheetViews>
    <sheetView showGridLines="0" showZeros="0" tabSelected="1" workbookViewId="0">
      <selection activeCell="H14" sqref="H14"/>
    </sheetView>
  </sheetViews>
  <sheetFormatPr defaultColWidth="9" defaultRowHeight="13.5" outlineLevelCol="5"/>
  <cols>
    <col min="1" max="1" width="69.6333333333333" style="264" customWidth="1"/>
    <col min="2" max="2" width="45.6333333333333" customWidth="1"/>
    <col min="3" max="4" width="16.6333333333333" hidden="1" customWidth="1"/>
    <col min="5" max="5" width="9" hidden="1" customWidth="1"/>
  </cols>
  <sheetData>
    <row r="1" s="263" customFormat="1" ht="45" customHeight="1" spans="1:4">
      <c r="A1" s="395" t="s">
        <v>2457</v>
      </c>
      <c r="B1" s="395"/>
      <c r="C1" s="395"/>
      <c r="D1" s="395"/>
    </row>
    <row r="2" ht="20.1" customHeight="1" spans="1:4">
      <c r="A2" s="267"/>
      <c r="B2" s="390" t="s">
        <v>1</v>
      </c>
      <c r="C2" s="396"/>
      <c r="D2" s="396" t="s">
        <v>1</v>
      </c>
    </row>
    <row r="3" ht="45" customHeight="1" spans="1:5">
      <c r="A3" s="184" t="s">
        <v>2458</v>
      </c>
      <c r="B3" s="249" t="s">
        <v>5</v>
      </c>
      <c r="C3" s="397" t="s">
        <v>2459</v>
      </c>
      <c r="D3" s="249" t="s">
        <v>2460</v>
      </c>
      <c r="E3" s="398" t="s">
        <v>134</v>
      </c>
    </row>
    <row r="4" ht="36" customHeight="1" spans="1:5">
      <c r="A4" s="399" t="s">
        <v>2461</v>
      </c>
      <c r="B4" s="118"/>
      <c r="C4" s="400">
        <f>SUM(C5:C5)</f>
        <v>0</v>
      </c>
      <c r="D4" s="401">
        <f>SUM(D5:D5)</f>
        <v>0</v>
      </c>
      <c r="E4" s="275" t="str">
        <f>IF(A4&lt;&gt;"",IF(SUM(B4:D4)&lt;&gt;0,"是","否"),"是")</f>
        <v>否</v>
      </c>
    </row>
    <row r="5" ht="36" customHeight="1" spans="1:5">
      <c r="A5" s="402" t="s">
        <v>2462</v>
      </c>
      <c r="B5" s="138"/>
      <c r="C5" s="403"/>
      <c r="D5" s="404"/>
      <c r="E5" s="275" t="str">
        <f>IF(A5&lt;&gt;"",IF(SUM(B5:D5)&lt;&gt;0,"是","否"),"是")</f>
        <v>否</v>
      </c>
    </row>
    <row r="6" ht="36" customHeight="1" spans="1:5">
      <c r="A6" s="399" t="s">
        <v>2463</v>
      </c>
      <c r="B6" s="138"/>
      <c r="C6" s="403">
        <v>64164</v>
      </c>
      <c r="D6" s="404"/>
      <c r="E6" s="275" t="str">
        <f>IF(A6&lt;&gt;"",IF(SUM(B6:D6)&lt;&gt;0,"是","否"),"是")</f>
        <v>是</v>
      </c>
    </row>
    <row r="7" ht="36" customHeight="1" spans="1:5">
      <c r="A7" s="402" t="s">
        <v>2462</v>
      </c>
      <c r="B7" s="118"/>
      <c r="C7" s="403"/>
      <c r="D7" s="404"/>
      <c r="E7" s="275"/>
    </row>
    <row r="8" ht="36" customHeight="1" spans="1:5">
      <c r="A8" s="399" t="s">
        <v>2464</v>
      </c>
      <c r="B8" s="138"/>
      <c r="C8" s="403">
        <v>2293</v>
      </c>
      <c r="D8" s="404"/>
      <c r="E8" s="275" t="str">
        <f>IF(A8&lt;&gt;"",IF(SUM(B8:D8)&lt;&gt;0,"是","否"),"是")</f>
        <v>是</v>
      </c>
    </row>
    <row r="9" ht="36" customHeight="1" spans="1:5">
      <c r="A9" s="402" t="s">
        <v>2462</v>
      </c>
      <c r="B9" s="138"/>
      <c r="C9" s="403"/>
      <c r="D9" s="404"/>
      <c r="E9" s="275"/>
    </row>
    <row r="10" ht="36" customHeight="1" spans="1:5">
      <c r="A10" s="399" t="s">
        <v>2465</v>
      </c>
      <c r="B10" s="138"/>
      <c r="C10" s="403">
        <v>9600</v>
      </c>
      <c r="D10" s="404"/>
      <c r="E10" s="275" t="str">
        <f>IF(A10&lt;&gt;"",IF(SUM(B10:D10)&lt;&gt;0,"是","否"),"是")</f>
        <v>是</v>
      </c>
    </row>
    <row r="11" ht="36" customHeight="1" spans="1:5">
      <c r="A11" s="402" t="s">
        <v>2462</v>
      </c>
      <c r="B11" s="138"/>
      <c r="C11" s="403"/>
      <c r="D11" s="404"/>
      <c r="E11" s="275"/>
    </row>
    <row r="12" ht="36" customHeight="1" spans="1:5">
      <c r="A12" s="399" t="s">
        <v>2466</v>
      </c>
      <c r="B12" s="138"/>
      <c r="C12" s="403">
        <v>280</v>
      </c>
      <c r="D12" s="404"/>
      <c r="E12" s="275" t="str">
        <f>IF(A12&lt;&gt;"",IF(SUM(B12:D12)&lt;&gt;0,"是","否"),"是")</f>
        <v>是</v>
      </c>
    </row>
    <row r="13" ht="36" customHeight="1" spans="1:5">
      <c r="A13" s="402" t="s">
        <v>2462</v>
      </c>
      <c r="B13" s="138"/>
      <c r="C13" s="403"/>
      <c r="D13" s="404"/>
      <c r="E13" s="275"/>
    </row>
    <row r="14" ht="36" customHeight="1" spans="1:5">
      <c r="A14" s="399" t="s">
        <v>2467</v>
      </c>
      <c r="B14" s="138"/>
      <c r="C14" s="403">
        <v>83870</v>
      </c>
      <c r="D14" s="404"/>
      <c r="E14" s="275" t="str">
        <f>IF(A14&lt;&gt;"",IF(SUM(B14:D14)&lt;&gt;0,"是","否"),"是")</f>
        <v>是</v>
      </c>
    </row>
    <row r="15" ht="36" customHeight="1" spans="1:5">
      <c r="A15" s="402" t="s">
        <v>2462</v>
      </c>
      <c r="B15" s="138"/>
      <c r="C15" s="403"/>
      <c r="D15" s="404"/>
      <c r="E15" s="275"/>
    </row>
    <row r="16" ht="36" customHeight="1" spans="1:5">
      <c r="A16" s="399" t="s">
        <v>2468</v>
      </c>
      <c r="B16" s="138"/>
      <c r="C16" s="403">
        <v>413</v>
      </c>
      <c r="D16" s="404"/>
      <c r="E16" s="275" t="str">
        <f>IF(A16&lt;&gt;"",IF(SUM(B16:D16)&lt;&gt;0,"是","否"),"是")</f>
        <v>是</v>
      </c>
    </row>
    <row r="17" ht="36" customHeight="1" spans="1:5">
      <c r="A17" s="402" t="s">
        <v>2462</v>
      </c>
      <c r="B17" s="138"/>
      <c r="C17" s="403"/>
      <c r="D17" s="404"/>
      <c r="E17" s="275"/>
    </row>
    <row r="18" ht="36" customHeight="1" spans="1:5">
      <c r="A18" s="399" t="s">
        <v>2469</v>
      </c>
      <c r="B18" s="138"/>
      <c r="C18" s="403">
        <v>60</v>
      </c>
      <c r="D18" s="404"/>
      <c r="E18" s="275" t="str">
        <f>IF(A18&lt;&gt;"",IF(SUM(B18:D18)&lt;&gt;0,"是","否"),"是")</f>
        <v>是</v>
      </c>
    </row>
    <row r="19" ht="36" customHeight="1" spans="1:5">
      <c r="A19" s="402" t="s">
        <v>2462</v>
      </c>
      <c r="B19" s="138"/>
      <c r="C19" s="403"/>
      <c r="D19" s="404"/>
      <c r="E19" s="275"/>
    </row>
    <row r="20" ht="36" customHeight="1" spans="1:5">
      <c r="A20" s="399" t="s">
        <v>2470</v>
      </c>
      <c r="B20" s="138"/>
      <c r="C20" s="403">
        <v>4418</v>
      </c>
      <c r="D20" s="404"/>
      <c r="E20" s="275" t="str">
        <f>IF(A20&lt;&gt;"",IF(SUM(B20:D20)&lt;&gt;0,"是","否"),"是")</f>
        <v>是</v>
      </c>
    </row>
    <row r="21" ht="36" customHeight="1" spans="1:5">
      <c r="A21" s="402" t="s">
        <v>2462</v>
      </c>
      <c r="B21" s="138"/>
      <c r="C21" s="400"/>
      <c r="D21" s="401"/>
      <c r="E21" s="275"/>
    </row>
    <row r="22" ht="36" customHeight="1" spans="1:5">
      <c r="A22" s="399" t="s">
        <v>2471</v>
      </c>
      <c r="B22" s="138"/>
      <c r="C22" s="403"/>
      <c r="D22" s="404"/>
      <c r="E22" s="275" t="str">
        <f>IF(A22&lt;&gt;"",IF(SUM(B22:D22)&lt;&gt;0,"是","否"),"是")</f>
        <v>否</v>
      </c>
    </row>
    <row r="23" ht="36" customHeight="1" spans="1:5">
      <c r="A23" s="402" t="s">
        <v>2462</v>
      </c>
      <c r="B23" s="138"/>
      <c r="C23" s="403"/>
      <c r="D23" s="404"/>
      <c r="E23" s="275"/>
    </row>
    <row r="24" ht="36" customHeight="1" spans="1:5">
      <c r="A24" s="399" t="s">
        <v>2472</v>
      </c>
      <c r="B24" s="138"/>
      <c r="C24" s="403"/>
      <c r="D24" s="404"/>
      <c r="E24" s="275" t="str">
        <f>IF(A24&lt;&gt;"",IF(SUM(B24:D24)&lt;&gt;0,"是","否"),"是")</f>
        <v>否</v>
      </c>
    </row>
    <row r="25" ht="36" customHeight="1" spans="1:5">
      <c r="A25" s="402" t="s">
        <v>2462</v>
      </c>
      <c r="B25" s="138"/>
      <c r="C25" s="403"/>
      <c r="D25" s="404"/>
      <c r="E25" s="275"/>
    </row>
    <row r="26" ht="36" customHeight="1" spans="1:5">
      <c r="A26" s="399" t="s">
        <v>2473</v>
      </c>
      <c r="B26" s="138"/>
      <c r="C26" s="403"/>
      <c r="D26" s="404">
        <v>5000</v>
      </c>
      <c r="E26" s="275" t="str">
        <f>IF(A26&lt;&gt;"",IF(SUM(B26:D26)&lt;&gt;0,"是","否"),"是")</f>
        <v>是</v>
      </c>
    </row>
    <row r="27" ht="36" customHeight="1" spans="1:5">
      <c r="A27" s="402" t="s">
        <v>2462</v>
      </c>
      <c r="B27" s="138"/>
      <c r="C27" s="403"/>
      <c r="D27" s="404"/>
      <c r="E27" s="275"/>
    </row>
    <row r="28" ht="36" customHeight="1" spans="1:5">
      <c r="A28" s="399" t="s">
        <v>2474</v>
      </c>
      <c r="B28" s="138"/>
      <c r="C28" s="403">
        <v>3800</v>
      </c>
      <c r="D28" s="404"/>
      <c r="E28" s="275" t="str">
        <f>IF(A28&lt;&gt;"",IF(SUM(B28:D28)&lt;&gt;0,"是","否"),"是")</f>
        <v>是</v>
      </c>
    </row>
    <row r="29" ht="36" customHeight="1" spans="1:5">
      <c r="A29" s="402" t="s">
        <v>2462</v>
      </c>
      <c r="B29" s="138"/>
      <c r="C29" s="403"/>
      <c r="D29" s="404"/>
      <c r="E29" s="275"/>
    </row>
    <row r="30" ht="36" customHeight="1" spans="1:5">
      <c r="A30" s="399" t="s">
        <v>2475</v>
      </c>
      <c r="B30" s="138"/>
      <c r="C30" s="403">
        <v>1257</v>
      </c>
      <c r="D30" s="404"/>
      <c r="E30" s="275" t="str">
        <f>IF(A30&lt;&gt;"",IF(SUM(B30:D30)&lt;&gt;0,"是","否"),"是")</f>
        <v>是</v>
      </c>
    </row>
    <row r="31" ht="36" customHeight="1" spans="1:5">
      <c r="A31" s="402" t="s">
        <v>2462</v>
      </c>
      <c r="B31" s="138"/>
      <c r="C31" s="403"/>
      <c r="D31" s="404"/>
      <c r="E31" s="275"/>
    </row>
    <row r="32" ht="36" customHeight="1" spans="1:5">
      <c r="A32" s="399" t="s">
        <v>2476</v>
      </c>
      <c r="B32" s="138"/>
      <c r="C32" s="403">
        <v>2163</v>
      </c>
      <c r="D32" s="404"/>
      <c r="E32" s="275" t="str">
        <f>IF(A32&lt;&gt;"",IF(SUM(B32:D32)&lt;&gt;0,"是","否"),"是")</f>
        <v>是</v>
      </c>
    </row>
    <row r="33" ht="36" customHeight="1" spans="1:5">
      <c r="A33" s="402" t="s">
        <v>2462</v>
      </c>
      <c r="B33" s="138"/>
      <c r="C33" s="403"/>
      <c r="D33" s="404"/>
      <c r="E33" s="275"/>
    </row>
    <row r="34" ht="36" customHeight="1" spans="1:5">
      <c r="A34" s="399" t="s">
        <v>2477</v>
      </c>
      <c r="B34" s="138"/>
      <c r="E34" s="275" t="str">
        <f>IF(A34&lt;&gt;"",IF(SUM(B34:D34)&lt;&gt;0,"是","否"),"是")</f>
        <v>否</v>
      </c>
    </row>
    <row r="35" ht="36" customHeight="1" spans="1:5">
      <c r="A35" s="402" t="s">
        <v>2462</v>
      </c>
      <c r="B35" s="138"/>
      <c r="E35" s="275"/>
    </row>
    <row r="36" ht="36" customHeight="1" spans="1:5">
      <c r="A36" s="399" t="s">
        <v>2478</v>
      </c>
      <c r="B36" s="138"/>
      <c r="E36" s="275" t="str">
        <f>IF(A36&lt;&gt;"",IF(SUM(B36:D36)&lt;&gt;0,"是","否"),"是")</f>
        <v>否</v>
      </c>
    </row>
    <row r="37" ht="36" customHeight="1" spans="1:5">
      <c r="A37" s="402" t="s">
        <v>2462</v>
      </c>
      <c r="B37" s="138"/>
      <c r="E37" s="275"/>
    </row>
    <row r="38" ht="36" customHeight="1" spans="1:5">
      <c r="A38" s="399" t="s">
        <v>2479</v>
      </c>
      <c r="B38" s="138"/>
      <c r="E38" s="275" t="str">
        <f>IF(A38&lt;&gt;"",IF(SUM(B38:D38)&lt;&gt;0,"是","否"),"是")</f>
        <v>否</v>
      </c>
    </row>
    <row r="39" ht="36" customHeight="1" spans="1:5">
      <c r="A39" s="402" t="s">
        <v>2462</v>
      </c>
      <c r="B39" s="138"/>
      <c r="E39" s="275"/>
    </row>
    <row r="40" ht="36" customHeight="1" spans="1:5">
      <c r="A40" s="399" t="s">
        <v>2480</v>
      </c>
      <c r="B40" s="138"/>
      <c r="E40" s="275" t="str">
        <f>IF(A40&lt;&gt;"",IF(SUM(B40:D40)&lt;&gt;0,"是","否"),"是")</f>
        <v>否</v>
      </c>
    </row>
    <row r="41" ht="36" customHeight="1" spans="1:5">
      <c r="A41" s="402" t="s">
        <v>2462</v>
      </c>
      <c r="B41" s="138"/>
      <c r="E41" s="275"/>
    </row>
    <row r="42" ht="36" customHeight="1" spans="1:5">
      <c r="A42" s="405" t="s">
        <v>2481</v>
      </c>
      <c r="B42" s="405"/>
      <c r="E42" s="275" t="str">
        <f>IF(A42&lt;&gt;"",IF(SUM(B42:D42)&lt;&gt;0,"是","否"),"是")</f>
        <v>否</v>
      </c>
    </row>
    <row r="43" ht="52" customHeight="1" spans="1:2">
      <c r="A43" s="406" t="s">
        <v>2482</v>
      </c>
      <c r="B43" s="407"/>
    </row>
    <row r="49" spans="6:6">
      <c r="F49" s="408"/>
    </row>
  </sheetData>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9"/>
  <sheetViews>
    <sheetView showGridLines="0" showZeros="0" view="pageBreakPreview" zoomScaleNormal="85" workbookViewId="0">
      <selection activeCell="A6" sqref="A6:D6"/>
    </sheetView>
  </sheetViews>
  <sheetFormatPr defaultColWidth="9" defaultRowHeight="14.25" outlineLevelCol="3"/>
  <cols>
    <col min="1" max="1" width="43.6333333333333" style="173" customWidth="1"/>
    <col min="2" max="2" width="20.6333333333333" style="175" customWidth="1"/>
    <col min="3" max="3" width="20.6333333333333" style="173" customWidth="1"/>
    <col min="4" max="4" width="20" style="388" customWidth="1"/>
    <col min="5" max="5" width="12.6333333333333" style="173"/>
    <col min="6" max="16377" width="9" style="173"/>
    <col min="16378" max="16379" width="35.6333333333333" style="173"/>
    <col min="16380" max="16384" width="9" style="173"/>
  </cols>
  <sheetData>
    <row r="1" s="173" customFormat="1" ht="45" customHeight="1" spans="1:4">
      <c r="A1" s="178" t="s">
        <v>2483</v>
      </c>
      <c r="B1" s="178"/>
      <c r="C1" s="178"/>
      <c r="D1" s="178"/>
    </row>
    <row r="2" s="173" customFormat="1" ht="20.1" customHeight="1" spans="1:4">
      <c r="A2" s="179"/>
      <c r="B2" s="179"/>
      <c r="C2" s="389"/>
      <c r="D2" s="390" t="s">
        <v>1</v>
      </c>
    </row>
    <row r="3" s="174" customFormat="1" ht="45" customHeight="1" spans="1:4">
      <c r="A3" s="181" t="s">
        <v>2484</v>
      </c>
      <c r="B3" s="181" t="s">
        <v>2481</v>
      </c>
      <c r="C3" s="391" t="s">
        <v>2485</v>
      </c>
      <c r="D3" s="391" t="s">
        <v>2486</v>
      </c>
    </row>
    <row r="4" s="173" customFormat="1" ht="36" customHeight="1" spans="1:4">
      <c r="A4" s="392" t="s">
        <v>2487</v>
      </c>
      <c r="B4" s="393"/>
      <c r="C4" s="393"/>
      <c r="D4" s="393"/>
    </row>
    <row r="5" s="173" customFormat="1" ht="36" customHeight="1" spans="1:4">
      <c r="A5" s="392" t="s">
        <v>2488</v>
      </c>
      <c r="B5" s="393"/>
      <c r="C5" s="393"/>
      <c r="D5" s="393"/>
    </row>
    <row r="6" s="173" customFormat="1" ht="79" customHeight="1" spans="1:4">
      <c r="A6" s="310" t="s">
        <v>2482</v>
      </c>
      <c r="B6" s="310"/>
      <c r="C6" s="310"/>
      <c r="D6" s="310"/>
    </row>
    <row r="7" s="173" customFormat="1" spans="2:4">
      <c r="B7" s="175"/>
      <c r="C7" s="394"/>
      <c r="D7" s="388"/>
    </row>
    <row r="8" s="173" customFormat="1" spans="2:4">
      <c r="B8" s="175"/>
      <c r="C8" s="394"/>
      <c r="D8" s="388"/>
    </row>
    <row r="9" s="173" customFormat="1" spans="2:4">
      <c r="B9" s="175"/>
      <c r="C9" s="394"/>
      <c r="D9" s="388"/>
    </row>
  </sheetData>
  <mergeCells count="2">
    <mergeCell ref="A1:D1"/>
    <mergeCell ref="A6:D6"/>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I11" sqref="I11"/>
    </sheetView>
  </sheetViews>
  <sheetFormatPr defaultColWidth="9" defaultRowHeight="13.5" outlineLevelCol="4"/>
  <cols>
    <col min="1" max="1" width="37.75" style="348" customWidth="1"/>
    <col min="2" max="2" width="22" style="370" customWidth="1"/>
    <col min="3" max="4" width="23.8833333333333" style="370" customWidth="1"/>
    <col min="5" max="5" width="24.5" style="371" customWidth="1"/>
    <col min="6" max="248" width="9" style="348"/>
    <col min="249" max="16384" width="9" style="1"/>
  </cols>
  <sheetData>
    <row r="1" s="348" customFormat="1" ht="40.5" customHeight="1" spans="1:5">
      <c r="A1" s="350" t="s">
        <v>2489</v>
      </c>
      <c r="B1" s="350"/>
      <c r="C1" s="350"/>
      <c r="D1" s="350"/>
      <c r="E1" s="372"/>
    </row>
    <row r="2" s="348" customFormat="1" ht="17" customHeight="1" spans="1:5">
      <c r="A2" s="373"/>
      <c r="B2" s="373"/>
      <c r="C2" s="373"/>
      <c r="D2" s="374"/>
      <c r="E2" s="375" t="s">
        <v>1</v>
      </c>
    </row>
    <row r="3" s="1" customFormat="1" ht="24.95" customHeight="1" spans="1:5">
      <c r="A3" s="376" t="s">
        <v>3</v>
      </c>
      <c r="B3" s="376" t="s">
        <v>128</v>
      </c>
      <c r="C3" s="376" t="s">
        <v>5</v>
      </c>
      <c r="D3" s="377" t="s">
        <v>2490</v>
      </c>
      <c r="E3" s="378"/>
    </row>
    <row r="4" s="1" customFormat="1" ht="24.95" customHeight="1" spans="1:5">
      <c r="A4" s="379"/>
      <c r="B4" s="379"/>
      <c r="C4" s="379"/>
      <c r="D4" s="181" t="s">
        <v>2491</v>
      </c>
      <c r="E4" s="380" t="s">
        <v>2492</v>
      </c>
    </row>
    <row r="5" s="348" customFormat="1" ht="35" customHeight="1" spans="1:5">
      <c r="A5" s="381" t="s">
        <v>2481</v>
      </c>
      <c r="B5" s="382">
        <f>SUM(B6:B8)</f>
        <v>1627</v>
      </c>
      <c r="C5" s="382">
        <f>SUM(C6:C8)</f>
        <v>1571.46</v>
      </c>
      <c r="D5" s="383">
        <f t="shared" ref="D5:D10" si="0">C5-B5</f>
        <v>-55.54</v>
      </c>
      <c r="E5" s="384">
        <f t="shared" ref="E5:E10" si="1">C5/B5-1</f>
        <v>-0.0341</v>
      </c>
    </row>
    <row r="6" s="348" customFormat="1" ht="35" customHeight="1" spans="1:5">
      <c r="A6" s="165" t="s">
        <v>2493</v>
      </c>
      <c r="B6" s="382">
        <v>50</v>
      </c>
      <c r="C6" s="382">
        <v>44</v>
      </c>
      <c r="D6" s="383">
        <f t="shared" si="0"/>
        <v>-6</v>
      </c>
      <c r="E6" s="384">
        <f t="shared" si="1"/>
        <v>-0.12</v>
      </c>
    </row>
    <row r="7" s="348" customFormat="1" ht="35" customHeight="1" spans="1:5">
      <c r="A7" s="165" t="s">
        <v>2494</v>
      </c>
      <c r="B7" s="382">
        <v>623</v>
      </c>
      <c r="C7" s="382">
        <v>616.06</v>
      </c>
      <c r="D7" s="383">
        <f t="shared" si="0"/>
        <v>-6.94000000000006</v>
      </c>
      <c r="E7" s="384">
        <f t="shared" si="1"/>
        <v>-0.0111</v>
      </c>
    </row>
    <row r="8" s="348" customFormat="1" ht="35" customHeight="1" spans="1:5">
      <c r="A8" s="165" t="s">
        <v>2495</v>
      </c>
      <c r="B8" s="382">
        <v>954</v>
      </c>
      <c r="C8" s="382">
        <v>911.4</v>
      </c>
      <c r="D8" s="383">
        <f t="shared" si="0"/>
        <v>-42.6</v>
      </c>
      <c r="E8" s="384">
        <f t="shared" si="1"/>
        <v>-0.0447</v>
      </c>
    </row>
    <row r="9" s="348" customFormat="1" ht="35" customHeight="1" spans="1:5">
      <c r="A9" s="165" t="s">
        <v>2496</v>
      </c>
      <c r="B9" s="382">
        <v>128</v>
      </c>
      <c r="C9" s="382">
        <v>106</v>
      </c>
      <c r="D9" s="383">
        <f t="shared" si="0"/>
        <v>-22</v>
      </c>
      <c r="E9" s="384">
        <f t="shared" si="1"/>
        <v>-0.1719</v>
      </c>
    </row>
    <row r="10" s="348" customFormat="1" ht="35" customHeight="1" spans="1:5">
      <c r="A10" s="165" t="s">
        <v>2497</v>
      </c>
      <c r="B10" s="382">
        <v>826</v>
      </c>
      <c r="C10" s="382">
        <v>805.4</v>
      </c>
      <c r="D10" s="383">
        <f t="shared" si="0"/>
        <v>-20.6</v>
      </c>
      <c r="E10" s="384">
        <f t="shared" si="1"/>
        <v>-0.0249</v>
      </c>
    </row>
    <row r="11" s="348" customFormat="1" ht="130" customHeight="1" spans="1:5">
      <c r="A11" s="385" t="s">
        <v>2498</v>
      </c>
      <c r="B11" s="386"/>
      <c r="C11" s="386"/>
      <c r="D11" s="386"/>
      <c r="E11" s="387"/>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49"/>
  <sheetViews>
    <sheetView showGridLines="0" showZeros="0" view="pageBreakPreview" zoomScaleNormal="115" topLeftCell="A25" workbookViewId="0">
      <selection activeCell="I32" sqref="I32"/>
    </sheetView>
  </sheetViews>
  <sheetFormatPr defaultColWidth="9" defaultRowHeight="14.25" outlineLevelCol="5"/>
  <cols>
    <col min="1" max="1" width="13.25" style="173" customWidth="1"/>
    <col min="2" max="2" width="50.75" style="173" customWidth="1"/>
    <col min="3" max="4" width="20.6333333333333" style="173" customWidth="1"/>
    <col min="5" max="5" width="20.6333333333333" style="359" customWidth="1"/>
    <col min="6" max="6" width="3.75" style="173" hidden="1" customWidth="1"/>
    <col min="7" max="16357" width="9" style="173"/>
    <col min="16358" max="16358" width="45.6333333333333" style="173"/>
    <col min="16359" max="16384" width="9" style="173"/>
  </cols>
  <sheetData>
    <row r="1" s="348" customFormat="1" ht="40.5" customHeight="1" spans="1:5">
      <c r="A1" s="350" t="s">
        <v>2499</v>
      </c>
      <c r="B1" s="350"/>
      <c r="C1" s="350"/>
      <c r="D1" s="350"/>
      <c r="E1" s="360"/>
    </row>
    <row r="2" s="355" customFormat="1" ht="20.1" customHeight="1" spans="1:6">
      <c r="A2" s="322"/>
      <c r="B2" s="325"/>
      <c r="C2" s="326"/>
      <c r="D2" s="325"/>
      <c r="E2" s="327" t="s">
        <v>1</v>
      </c>
      <c r="F2" s="322"/>
    </row>
    <row r="3" s="356" customFormat="1" ht="45" customHeight="1" spans="1:6">
      <c r="A3" s="328" t="s">
        <v>2</v>
      </c>
      <c r="B3" s="329" t="s">
        <v>3</v>
      </c>
      <c r="C3" s="95" t="s">
        <v>4</v>
      </c>
      <c r="D3" s="95" t="s">
        <v>5</v>
      </c>
      <c r="E3" s="194" t="s">
        <v>6</v>
      </c>
      <c r="F3" s="330" t="s">
        <v>134</v>
      </c>
    </row>
    <row r="4" s="356" customFormat="1" ht="36" customHeight="1" spans="1:6">
      <c r="A4" s="331" t="s">
        <v>2500</v>
      </c>
      <c r="B4" s="295" t="s">
        <v>2501</v>
      </c>
      <c r="C4" s="297"/>
      <c r="D4" s="297"/>
      <c r="E4" s="332"/>
      <c r="F4" s="217" t="str">
        <f t="shared" ref="F4:F37" si="0">IF(LEN(A4)=7,"是",IF(B4&lt;&gt;"",IF(SUM(C4:D4)&lt;&gt;0,"是","否"),"是"))</f>
        <v>是</v>
      </c>
    </row>
    <row r="5" ht="36" customHeight="1" spans="1:6">
      <c r="A5" s="331" t="s">
        <v>2502</v>
      </c>
      <c r="B5" s="295" t="s">
        <v>2503</v>
      </c>
      <c r="C5" s="297"/>
      <c r="D5" s="297"/>
      <c r="E5" s="361"/>
      <c r="F5" s="217" t="str">
        <f t="shared" si="0"/>
        <v>是</v>
      </c>
    </row>
    <row r="6" ht="36" customHeight="1" spans="1:6">
      <c r="A6" s="331" t="s">
        <v>2504</v>
      </c>
      <c r="B6" s="295" t="s">
        <v>2505</v>
      </c>
      <c r="C6" s="297"/>
      <c r="D6" s="297"/>
      <c r="E6" s="361"/>
      <c r="F6" s="217" t="str">
        <f t="shared" si="0"/>
        <v>是</v>
      </c>
    </row>
    <row r="7" ht="36" customHeight="1" spans="1:6">
      <c r="A7" s="331" t="s">
        <v>2506</v>
      </c>
      <c r="B7" s="295" t="s">
        <v>2507</v>
      </c>
      <c r="C7" s="297"/>
      <c r="D7" s="297"/>
      <c r="E7" s="361"/>
      <c r="F7" s="217" t="str">
        <f t="shared" si="0"/>
        <v>是</v>
      </c>
    </row>
    <row r="8" ht="36" customHeight="1" spans="1:6">
      <c r="A8" s="331" t="s">
        <v>2508</v>
      </c>
      <c r="B8" s="295" t="s">
        <v>2509</v>
      </c>
      <c r="C8" s="297"/>
      <c r="D8" s="297"/>
      <c r="E8" s="361"/>
      <c r="F8" s="217" t="str">
        <f t="shared" si="0"/>
        <v>是</v>
      </c>
    </row>
    <row r="9" ht="36" customHeight="1" spans="1:6">
      <c r="A9" s="331" t="s">
        <v>2510</v>
      </c>
      <c r="B9" s="295" t="s">
        <v>2511</v>
      </c>
      <c r="C9" s="297"/>
      <c r="D9" s="297"/>
      <c r="E9" s="361"/>
      <c r="F9" s="217" t="str">
        <f t="shared" si="0"/>
        <v>是</v>
      </c>
    </row>
    <row r="10" ht="36" customHeight="1" spans="1:6">
      <c r="A10" s="331" t="s">
        <v>2512</v>
      </c>
      <c r="B10" s="295" t="s">
        <v>2513</v>
      </c>
      <c r="C10" s="297">
        <v>39490</v>
      </c>
      <c r="D10" s="297">
        <v>212305</v>
      </c>
      <c r="E10" s="361">
        <f>IFERROR((D10/C10-1)*100,"")</f>
        <v>437.62</v>
      </c>
      <c r="F10" s="217" t="str">
        <f t="shared" si="0"/>
        <v>是</v>
      </c>
    </row>
    <row r="11" ht="36" customHeight="1" spans="1:6">
      <c r="A11" s="331" t="s">
        <v>2514</v>
      </c>
      <c r="B11" s="300" t="s">
        <v>2515</v>
      </c>
      <c r="C11" s="301">
        <v>38979</v>
      </c>
      <c r="D11" s="301">
        <v>211605</v>
      </c>
      <c r="E11" s="362">
        <v>442.87</v>
      </c>
      <c r="F11" s="217" t="str">
        <f t="shared" si="0"/>
        <v>是</v>
      </c>
    </row>
    <row r="12" ht="36" customHeight="1" spans="1:6">
      <c r="A12" s="331" t="s">
        <v>2516</v>
      </c>
      <c r="B12" s="300" t="s">
        <v>2517</v>
      </c>
      <c r="C12" s="301">
        <v>98</v>
      </c>
      <c r="D12" s="301">
        <v>700</v>
      </c>
      <c r="E12" s="362">
        <v>614.29</v>
      </c>
      <c r="F12" s="217" t="str">
        <f t="shared" si="0"/>
        <v>是</v>
      </c>
    </row>
    <row r="13" ht="36" customHeight="1" spans="1:6">
      <c r="A13" s="331" t="s">
        <v>2518</v>
      </c>
      <c r="B13" s="300" t="s">
        <v>2519</v>
      </c>
      <c r="C13" s="301">
        <v>874</v>
      </c>
      <c r="D13" s="301"/>
      <c r="E13" s="362">
        <v>-100</v>
      </c>
      <c r="F13" s="217" t="str">
        <f t="shared" si="0"/>
        <v>是</v>
      </c>
    </row>
    <row r="14" ht="36" customHeight="1" spans="1:6">
      <c r="A14" s="331" t="s">
        <v>2520</v>
      </c>
      <c r="B14" s="300" t="s">
        <v>2521</v>
      </c>
      <c r="C14" s="301">
        <v>-461</v>
      </c>
      <c r="D14" s="301"/>
      <c r="E14" s="362">
        <v>100</v>
      </c>
      <c r="F14" s="217" t="str">
        <f t="shared" si="0"/>
        <v>是</v>
      </c>
    </row>
    <row r="15" ht="36" customHeight="1" spans="1:6">
      <c r="A15" s="331" t="s">
        <v>2522</v>
      </c>
      <c r="B15" s="300" t="s">
        <v>2523</v>
      </c>
      <c r="C15" s="301"/>
      <c r="D15" s="301"/>
      <c r="E15" s="362" t="s">
        <v>2524</v>
      </c>
      <c r="F15" s="217" t="str">
        <f t="shared" si="0"/>
        <v>否</v>
      </c>
    </row>
    <row r="16" ht="36" customHeight="1" spans="1:6">
      <c r="A16" s="336" t="s">
        <v>2525</v>
      </c>
      <c r="B16" s="182" t="s">
        <v>2526</v>
      </c>
      <c r="C16" s="297">
        <v>0</v>
      </c>
      <c r="D16" s="297">
        <v>0</v>
      </c>
      <c r="E16" s="361" t="str">
        <f>IFERROR((D16/C16-1)*100,"")</f>
        <v/>
      </c>
      <c r="F16" s="217" t="str">
        <f t="shared" si="0"/>
        <v>是</v>
      </c>
    </row>
    <row r="17" ht="36" customHeight="1" spans="1:6">
      <c r="A17" s="336" t="s">
        <v>2527</v>
      </c>
      <c r="B17" s="182" t="s">
        <v>2528</v>
      </c>
      <c r="C17" s="297">
        <v>267</v>
      </c>
      <c r="D17" s="297">
        <v>300</v>
      </c>
      <c r="E17" s="361">
        <f>IFERROR((D17/C17-1)*100,"")</f>
        <v>12.36</v>
      </c>
      <c r="F17" s="217" t="str">
        <f t="shared" si="0"/>
        <v>是</v>
      </c>
    </row>
    <row r="18" ht="36" customHeight="1" spans="1:6">
      <c r="A18" s="336" t="s">
        <v>2529</v>
      </c>
      <c r="B18" s="200" t="s">
        <v>2530</v>
      </c>
      <c r="C18" s="301">
        <v>202</v>
      </c>
      <c r="D18" s="301">
        <v>220</v>
      </c>
      <c r="E18" s="362">
        <v>8.91</v>
      </c>
      <c r="F18" s="217" t="str">
        <f t="shared" si="0"/>
        <v>是</v>
      </c>
    </row>
    <row r="19" ht="36" customHeight="1" spans="1:6">
      <c r="A19" s="336" t="s">
        <v>2531</v>
      </c>
      <c r="B19" s="200" t="s">
        <v>2532</v>
      </c>
      <c r="C19" s="301">
        <v>65</v>
      </c>
      <c r="D19" s="301">
        <v>80</v>
      </c>
      <c r="E19" s="362">
        <v>23.08</v>
      </c>
      <c r="F19" s="217" t="str">
        <f t="shared" si="0"/>
        <v>是</v>
      </c>
    </row>
    <row r="20" ht="36" customHeight="1" spans="1:6">
      <c r="A20" s="336" t="s">
        <v>2533</v>
      </c>
      <c r="B20" s="182" t="s">
        <v>2534</v>
      </c>
      <c r="C20" s="297"/>
      <c r="D20" s="297"/>
      <c r="E20" s="361" t="str">
        <f t="shared" ref="E20:E36" si="1">IFERROR((D20/C20-1)*100,"")</f>
        <v/>
      </c>
      <c r="F20" s="217" t="str">
        <f t="shared" si="0"/>
        <v>是</v>
      </c>
    </row>
    <row r="21" ht="36" customHeight="1" spans="1:6">
      <c r="A21" s="336" t="s">
        <v>2535</v>
      </c>
      <c r="B21" s="182" t="s">
        <v>2536</v>
      </c>
      <c r="C21" s="297"/>
      <c r="D21" s="297"/>
      <c r="E21" s="361" t="str">
        <f t="shared" si="1"/>
        <v/>
      </c>
      <c r="F21" s="217" t="str">
        <f t="shared" si="0"/>
        <v>是</v>
      </c>
    </row>
    <row r="22" ht="36" customHeight="1" spans="1:6">
      <c r="A22" s="336" t="s">
        <v>2537</v>
      </c>
      <c r="B22" s="182" t="s">
        <v>2538</v>
      </c>
      <c r="C22" s="297"/>
      <c r="D22" s="297"/>
      <c r="E22" s="361" t="str">
        <f t="shared" si="1"/>
        <v/>
      </c>
      <c r="F22" s="217" t="str">
        <f t="shared" si="0"/>
        <v>是</v>
      </c>
    </row>
    <row r="23" ht="36" customHeight="1" spans="1:6">
      <c r="A23" s="331" t="s">
        <v>2539</v>
      </c>
      <c r="B23" s="295" t="s">
        <v>2540</v>
      </c>
      <c r="C23" s="297"/>
      <c r="D23" s="297"/>
      <c r="E23" s="361" t="str">
        <f t="shared" si="1"/>
        <v/>
      </c>
      <c r="F23" s="217" t="str">
        <f t="shared" si="0"/>
        <v>是</v>
      </c>
    </row>
    <row r="24" ht="36" customHeight="1" spans="1:6">
      <c r="A24" s="331" t="s">
        <v>2541</v>
      </c>
      <c r="B24" s="295" t="s">
        <v>2542</v>
      </c>
      <c r="C24" s="297">
        <v>725</v>
      </c>
      <c r="D24" s="297">
        <v>720</v>
      </c>
      <c r="E24" s="361">
        <f t="shared" si="1"/>
        <v>-0.69</v>
      </c>
      <c r="F24" s="217" t="str">
        <f t="shared" si="0"/>
        <v>是</v>
      </c>
    </row>
    <row r="25" ht="36" customHeight="1" spans="1:6">
      <c r="A25" s="331" t="s">
        <v>2543</v>
      </c>
      <c r="B25" s="295" t="s">
        <v>2544</v>
      </c>
      <c r="C25" s="297"/>
      <c r="D25" s="297"/>
      <c r="E25" s="361" t="str">
        <f t="shared" si="1"/>
        <v/>
      </c>
      <c r="F25" s="217" t="str">
        <f t="shared" si="0"/>
        <v>是</v>
      </c>
    </row>
    <row r="26" ht="36" customHeight="1" spans="1:6">
      <c r="A26" s="331" t="s">
        <v>2545</v>
      </c>
      <c r="B26" s="295" t="s">
        <v>2546</v>
      </c>
      <c r="C26" s="297"/>
      <c r="D26" s="297"/>
      <c r="E26" s="361" t="str">
        <f t="shared" si="1"/>
        <v/>
      </c>
      <c r="F26" s="217" t="str">
        <f t="shared" si="0"/>
        <v>是</v>
      </c>
    </row>
    <row r="27" ht="36" customHeight="1" spans="1:6">
      <c r="A27" s="331" t="s">
        <v>2547</v>
      </c>
      <c r="B27" s="295" t="s">
        <v>2548</v>
      </c>
      <c r="C27" s="311">
        <v>10613</v>
      </c>
      <c r="D27" s="311">
        <v>1845</v>
      </c>
      <c r="E27" s="361">
        <f t="shared" si="1"/>
        <v>-82.62</v>
      </c>
      <c r="F27" s="217" t="str">
        <f t="shared" si="0"/>
        <v>是</v>
      </c>
    </row>
    <row r="28" ht="36" customHeight="1" spans="1:6">
      <c r="A28" s="331"/>
      <c r="B28" s="300"/>
      <c r="C28" s="301"/>
      <c r="D28" s="301"/>
      <c r="E28" s="361" t="str">
        <f t="shared" si="1"/>
        <v/>
      </c>
      <c r="F28" s="217" t="str">
        <f t="shared" si="0"/>
        <v>是</v>
      </c>
    </row>
    <row r="29" ht="36" customHeight="1" spans="1:6">
      <c r="A29" s="338"/>
      <c r="B29" s="308" t="s">
        <v>2549</v>
      </c>
      <c r="C29" s="297">
        <f>SUM(C4,C5,C6,C7,C8,C9,C10,C16,C17,C20,C21,C22,C23,C24,C25,C26,C27)</f>
        <v>51095</v>
      </c>
      <c r="D29" s="297">
        <f>SUM(D4,D5,D6,D7,D8,D9,D10,D16,D17,D20,D21,D22,D23,D24,D25,D26,D27)</f>
        <v>215170</v>
      </c>
      <c r="E29" s="361">
        <f t="shared" si="1"/>
        <v>321.12</v>
      </c>
      <c r="F29" s="217" t="str">
        <f t="shared" si="0"/>
        <v>是</v>
      </c>
    </row>
    <row r="30" s="357" customFormat="1" ht="36" customHeight="1" spans="1:6">
      <c r="A30" s="339">
        <v>105</v>
      </c>
      <c r="B30" s="340" t="s">
        <v>2550</v>
      </c>
      <c r="C30" s="311">
        <v>119759</v>
      </c>
      <c r="D30" s="318">
        <v>50700</v>
      </c>
      <c r="E30" s="361">
        <f t="shared" si="1"/>
        <v>-57.66</v>
      </c>
      <c r="F30" s="363" t="str">
        <f t="shared" si="0"/>
        <v>是</v>
      </c>
    </row>
    <row r="31" ht="36" customHeight="1" spans="1:6">
      <c r="A31" s="364">
        <v>110</v>
      </c>
      <c r="B31" s="365" t="s">
        <v>2551</v>
      </c>
      <c r="C31" s="311">
        <f>C32+C34+C35</f>
        <v>26598</v>
      </c>
      <c r="D31" s="311">
        <f>D32+D34+D35</f>
        <v>10189</v>
      </c>
      <c r="E31" s="361">
        <f t="shared" si="1"/>
        <v>-61.69</v>
      </c>
      <c r="F31" s="217" t="str">
        <f t="shared" si="0"/>
        <v>是</v>
      </c>
    </row>
    <row r="32" s="358" customFormat="1" ht="36" customHeight="1" spans="1:6">
      <c r="A32" s="366">
        <v>11004</v>
      </c>
      <c r="B32" s="367" t="s">
        <v>2552</v>
      </c>
      <c r="C32" s="313">
        <v>10038</v>
      </c>
      <c r="D32" s="313">
        <v>572</v>
      </c>
      <c r="E32" s="362">
        <f t="shared" si="1"/>
        <v>-94.3</v>
      </c>
      <c r="F32" s="217" t="str">
        <f t="shared" si="0"/>
        <v>是</v>
      </c>
    </row>
    <row r="33" ht="36" customHeight="1" spans="1:6">
      <c r="A33" s="366">
        <v>1100402</v>
      </c>
      <c r="B33" s="368" t="s">
        <v>2553</v>
      </c>
      <c r="C33" s="313">
        <v>10038</v>
      </c>
      <c r="D33" s="316">
        <v>572</v>
      </c>
      <c r="E33" s="362">
        <f t="shared" si="1"/>
        <v>-94.3</v>
      </c>
      <c r="F33" s="217" t="str">
        <f t="shared" si="0"/>
        <v>是</v>
      </c>
    </row>
    <row r="34" ht="36" customHeight="1" spans="1:6">
      <c r="A34" s="366">
        <v>11008</v>
      </c>
      <c r="B34" s="368" t="s">
        <v>62</v>
      </c>
      <c r="C34" s="313">
        <v>2175</v>
      </c>
      <c r="D34" s="316">
        <v>9617</v>
      </c>
      <c r="E34" s="361">
        <f t="shared" si="1"/>
        <v>342.16</v>
      </c>
      <c r="F34" s="217" t="str">
        <f t="shared" si="0"/>
        <v>是</v>
      </c>
    </row>
    <row r="35" ht="36" customHeight="1" spans="1:6">
      <c r="A35" s="366">
        <v>11009</v>
      </c>
      <c r="B35" s="368" t="s">
        <v>63</v>
      </c>
      <c r="C35" s="313">
        <v>14385</v>
      </c>
      <c r="D35" s="316"/>
      <c r="E35" s="361">
        <f t="shared" si="1"/>
        <v>-100</v>
      </c>
      <c r="F35" s="217" t="str">
        <f t="shared" si="0"/>
        <v>是</v>
      </c>
    </row>
    <row r="36" ht="36" customHeight="1" spans="1:6">
      <c r="A36" s="346"/>
      <c r="B36" s="347" t="s">
        <v>66</v>
      </c>
      <c r="C36" s="311">
        <f>C29+C30+C31</f>
        <v>197452</v>
      </c>
      <c r="D36" s="311">
        <f>D29+D30+D31</f>
        <v>276059</v>
      </c>
      <c r="E36" s="361">
        <f t="shared" si="1"/>
        <v>39.81</v>
      </c>
      <c r="F36" s="217" t="str">
        <f t="shared" si="0"/>
        <v>是</v>
      </c>
    </row>
    <row r="37" spans="3:4">
      <c r="C37" s="369"/>
      <c r="D37" s="369"/>
    </row>
    <row r="39" spans="3:4">
      <c r="C39" s="369"/>
      <c r="D39" s="369"/>
    </row>
    <row r="41" spans="3:4">
      <c r="C41" s="369"/>
      <c r="D41" s="369"/>
    </row>
    <row r="42" spans="3:4">
      <c r="C42" s="369"/>
      <c r="D42" s="369"/>
    </row>
    <row r="44" spans="3:4">
      <c r="C44" s="369"/>
      <c r="D44" s="369"/>
    </row>
    <row r="45" spans="3:4">
      <c r="C45" s="369"/>
      <c r="D45" s="369"/>
    </row>
    <row r="46" spans="3:4">
      <c r="C46" s="369"/>
      <c r="D46" s="369"/>
    </row>
    <row r="47" spans="3:4">
      <c r="C47" s="369"/>
      <c r="D47" s="369"/>
    </row>
    <row r="49" spans="3:4">
      <c r="C49" s="369"/>
      <c r="D49" s="369"/>
    </row>
  </sheetData>
  <mergeCells count="1">
    <mergeCell ref="A1:E1"/>
  </mergeCells>
  <conditionalFormatting sqref="B30">
    <cfRule type="expression" dxfId="1" priority="12" stopIfTrue="1">
      <formula>"len($A:$A)=3"</formula>
    </cfRule>
  </conditionalFormatting>
  <conditionalFormatting sqref="B32">
    <cfRule type="expression" dxfId="1" priority="3" stopIfTrue="1">
      <formula>"len($A:$A)=3"</formula>
    </cfRule>
  </conditionalFormatting>
  <conditionalFormatting sqref="C27 D27">
    <cfRule type="expression" dxfId="1" priority="1" stopIfTrue="1">
      <formula>"len($A:$A)=3"</formula>
    </cfRule>
  </conditionalFormatting>
  <conditionalFormatting sqref="C30:C34 D31:D33">
    <cfRule type="expression" dxfId="1" priority="11" stopIfTrue="1">
      <formula>"len($A:$A)=3"</formula>
    </cfRule>
  </conditionalFormatting>
  <conditionalFormatting sqref="D30 D33:D34">
    <cfRule type="expression" dxfId="1" priority="8" stopIfTrue="1">
      <formula>"len($A:$A)=3"</formula>
    </cfRule>
  </conditionalFormatting>
  <conditionalFormatting sqref="B31 B33">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89"/>
  <sheetViews>
    <sheetView showGridLines="0" showZeros="0" view="pageBreakPreview" zoomScaleNormal="115" workbookViewId="0">
      <pane ySplit="3" topLeftCell="A267" activePane="bottomLeft" state="frozen"/>
      <selection/>
      <selection pane="bottomLeft" activeCell="M274" sqref="M274"/>
    </sheetView>
  </sheetViews>
  <sheetFormatPr defaultColWidth="9" defaultRowHeight="14.25"/>
  <cols>
    <col min="1" max="1" width="10.875" style="278" customWidth="1"/>
    <col min="2" max="2" width="50.75" style="278" customWidth="1"/>
    <col min="3" max="4" width="20.6333333333333" style="278" customWidth="1"/>
    <col min="5" max="5" width="20.6333333333333" style="282" customWidth="1"/>
    <col min="6" max="6" width="3.75" style="283" hidden="1" customWidth="1"/>
    <col min="7" max="7" width="9" style="278" hidden="1" customWidth="1"/>
    <col min="8" max="16384" width="9" style="278"/>
  </cols>
  <sheetData>
    <row r="1" s="348" customFormat="1" ht="45" customHeight="1" spans="1:16384">
      <c r="A1" s="350"/>
      <c r="B1" s="284" t="s">
        <v>2554</v>
      </c>
      <c r="C1" s="284"/>
      <c r="D1" s="284"/>
      <c r="E1" s="285"/>
      <c r="XFC1" s="278"/>
      <c r="XFD1" s="278"/>
    </row>
    <row r="2" s="279" customFormat="1" ht="20.1" customHeight="1" spans="2:6">
      <c r="B2" s="286"/>
      <c r="C2" s="286"/>
      <c r="D2" s="286"/>
      <c r="E2" s="287" t="s">
        <v>1</v>
      </c>
      <c r="F2" s="288"/>
    </row>
    <row r="3" s="280" customFormat="1" ht="45" customHeight="1" spans="1:7">
      <c r="A3" s="289" t="s">
        <v>2</v>
      </c>
      <c r="B3" s="290" t="s">
        <v>3</v>
      </c>
      <c r="C3" s="291" t="s">
        <v>4</v>
      </c>
      <c r="D3" s="291" t="s">
        <v>5</v>
      </c>
      <c r="E3" s="292" t="s">
        <v>6</v>
      </c>
      <c r="F3" s="293" t="s">
        <v>134</v>
      </c>
      <c r="G3" s="280" t="s">
        <v>135</v>
      </c>
    </row>
    <row r="4" ht="38" customHeight="1" spans="1:7">
      <c r="A4" s="294" t="s">
        <v>80</v>
      </c>
      <c r="B4" s="295" t="s">
        <v>2555</v>
      </c>
      <c r="C4" s="297">
        <f>C5+C11+C17</f>
        <v>0</v>
      </c>
      <c r="D4" s="297">
        <f>D5+D11+D17</f>
        <v>0</v>
      </c>
      <c r="E4" s="332" t="str">
        <f>IFERROR((D4/C4-1)*100,"")</f>
        <v/>
      </c>
      <c r="F4" s="299" t="str">
        <f t="shared" ref="F4:F67" si="0">IF(LEN(A4)=3,"是",IF(B4&lt;&gt;"",IF(SUM(C4:D4)&lt;&gt;0,"是","否"),"是"))</f>
        <v>是</v>
      </c>
      <c r="G4" s="278" t="str">
        <f t="shared" ref="G4:G67" si="1">IF(LEN(A4)=3,"类",IF(LEN(A4)=5,"款","项"))</f>
        <v>类</v>
      </c>
    </row>
    <row r="5" ht="38" customHeight="1" spans="1:7">
      <c r="A5" s="302" t="s">
        <v>2556</v>
      </c>
      <c r="B5" s="300" t="s">
        <v>2557</v>
      </c>
      <c r="C5" s="301"/>
      <c r="D5" s="301"/>
      <c r="E5" s="332" t="str">
        <f t="shared" ref="E5:E55" si="2">IFERROR((D5/C5-1)*100,"")</f>
        <v/>
      </c>
      <c r="F5" s="299" t="str">
        <f t="shared" si="0"/>
        <v>否</v>
      </c>
      <c r="G5" s="278" t="str">
        <f t="shared" si="1"/>
        <v>款</v>
      </c>
    </row>
    <row r="6" ht="38" customHeight="1" spans="1:7">
      <c r="A6" s="302" t="s">
        <v>2558</v>
      </c>
      <c r="B6" s="300" t="s">
        <v>2559</v>
      </c>
      <c r="C6" s="301"/>
      <c r="D6" s="301"/>
      <c r="E6" s="332" t="str">
        <f t="shared" si="2"/>
        <v/>
      </c>
      <c r="F6" s="299" t="str">
        <f t="shared" si="0"/>
        <v>否</v>
      </c>
      <c r="G6" s="278" t="str">
        <f t="shared" si="1"/>
        <v>项</v>
      </c>
    </row>
    <row r="7" ht="38" customHeight="1" spans="1:7">
      <c r="A7" s="302" t="s">
        <v>2560</v>
      </c>
      <c r="B7" s="300" t="s">
        <v>2561</v>
      </c>
      <c r="C7" s="301"/>
      <c r="D7" s="301"/>
      <c r="E7" s="332" t="str">
        <f t="shared" si="2"/>
        <v/>
      </c>
      <c r="F7" s="299" t="str">
        <f t="shared" si="0"/>
        <v>否</v>
      </c>
      <c r="G7" s="278" t="str">
        <f t="shared" si="1"/>
        <v>项</v>
      </c>
    </row>
    <row r="8" ht="38" customHeight="1" spans="1:7">
      <c r="A8" s="302" t="s">
        <v>2562</v>
      </c>
      <c r="B8" s="300" t="s">
        <v>2563</v>
      </c>
      <c r="C8" s="301"/>
      <c r="D8" s="301"/>
      <c r="E8" s="332" t="str">
        <f t="shared" si="2"/>
        <v/>
      </c>
      <c r="F8" s="299" t="str">
        <f t="shared" si="0"/>
        <v>否</v>
      </c>
      <c r="G8" s="278" t="str">
        <f t="shared" si="1"/>
        <v>项</v>
      </c>
    </row>
    <row r="9" s="278" customFormat="1" ht="38" customHeight="1" spans="1:7">
      <c r="A9" s="302" t="s">
        <v>2564</v>
      </c>
      <c r="B9" s="300" t="s">
        <v>2565</v>
      </c>
      <c r="C9" s="301"/>
      <c r="D9" s="301"/>
      <c r="E9" s="332" t="str">
        <f t="shared" si="2"/>
        <v/>
      </c>
      <c r="F9" s="299" t="str">
        <f t="shared" si="0"/>
        <v>否</v>
      </c>
      <c r="G9" s="278" t="str">
        <f t="shared" si="1"/>
        <v>项</v>
      </c>
    </row>
    <row r="10" ht="38" customHeight="1" spans="1:7">
      <c r="A10" s="302" t="s">
        <v>2566</v>
      </c>
      <c r="B10" s="300" t="s">
        <v>2567</v>
      </c>
      <c r="C10" s="301"/>
      <c r="D10" s="301"/>
      <c r="E10" s="332" t="str">
        <f t="shared" si="2"/>
        <v/>
      </c>
      <c r="F10" s="299" t="str">
        <f t="shared" si="0"/>
        <v>否</v>
      </c>
      <c r="G10" s="278" t="str">
        <f t="shared" si="1"/>
        <v>项</v>
      </c>
    </row>
    <row r="11" ht="38" customHeight="1" spans="1:7">
      <c r="A11" s="302" t="s">
        <v>2568</v>
      </c>
      <c r="B11" s="300" t="s">
        <v>2569</v>
      </c>
      <c r="C11" s="301"/>
      <c r="D11" s="301"/>
      <c r="E11" s="332" t="str">
        <f t="shared" si="2"/>
        <v/>
      </c>
      <c r="F11" s="299" t="str">
        <f t="shared" si="0"/>
        <v>否</v>
      </c>
      <c r="G11" s="278" t="str">
        <f t="shared" si="1"/>
        <v>款</v>
      </c>
    </row>
    <row r="12" s="278" customFormat="1" ht="38" customHeight="1" spans="1:7">
      <c r="A12" s="302" t="s">
        <v>2570</v>
      </c>
      <c r="B12" s="300" t="s">
        <v>2571</v>
      </c>
      <c r="C12" s="301"/>
      <c r="D12" s="301"/>
      <c r="E12" s="332" t="str">
        <f t="shared" si="2"/>
        <v/>
      </c>
      <c r="F12" s="299" t="str">
        <f t="shared" si="0"/>
        <v>否</v>
      </c>
      <c r="G12" s="278" t="str">
        <f t="shared" si="1"/>
        <v>项</v>
      </c>
    </row>
    <row r="13" ht="38" customHeight="1" spans="1:7">
      <c r="A13" s="302" t="s">
        <v>2572</v>
      </c>
      <c r="B13" s="300" t="s">
        <v>2573</v>
      </c>
      <c r="C13" s="301"/>
      <c r="D13" s="301"/>
      <c r="E13" s="332" t="str">
        <f t="shared" si="2"/>
        <v/>
      </c>
      <c r="F13" s="299" t="str">
        <f t="shared" si="0"/>
        <v>否</v>
      </c>
      <c r="G13" s="278" t="str">
        <f t="shared" si="1"/>
        <v>项</v>
      </c>
    </row>
    <row r="14" s="278" customFormat="1" ht="38" customHeight="1" spans="1:7">
      <c r="A14" s="302" t="s">
        <v>2574</v>
      </c>
      <c r="B14" s="300" t="s">
        <v>2575</v>
      </c>
      <c r="C14" s="301"/>
      <c r="D14" s="301"/>
      <c r="E14" s="332" t="str">
        <f t="shared" si="2"/>
        <v/>
      </c>
      <c r="F14" s="299" t="str">
        <f t="shared" si="0"/>
        <v>否</v>
      </c>
      <c r="G14" s="278" t="str">
        <f t="shared" si="1"/>
        <v>项</v>
      </c>
    </row>
    <row r="15" ht="38" customHeight="1" spans="1:7">
      <c r="A15" s="302" t="s">
        <v>2576</v>
      </c>
      <c r="B15" s="300" t="s">
        <v>2577</v>
      </c>
      <c r="C15" s="301"/>
      <c r="D15" s="301"/>
      <c r="E15" s="332" t="str">
        <f t="shared" si="2"/>
        <v/>
      </c>
      <c r="F15" s="299" t="str">
        <f t="shared" si="0"/>
        <v>否</v>
      </c>
      <c r="G15" s="278" t="str">
        <f t="shared" si="1"/>
        <v>项</v>
      </c>
    </row>
    <row r="16" ht="38" customHeight="1" spans="1:7">
      <c r="A16" s="302" t="s">
        <v>2578</v>
      </c>
      <c r="B16" s="300" t="s">
        <v>2579</v>
      </c>
      <c r="C16" s="301"/>
      <c r="D16" s="301"/>
      <c r="E16" s="332" t="str">
        <f t="shared" si="2"/>
        <v/>
      </c>
      <c r="F16" s="299" t="str">
        <f t="shared" si="0"/>
        <v>否</v>
      </c>
      <c r="G16" s="278" t="str">
        <f t="shared" si="1"/>
        <v>项</v>
      </c>
    </row>
    <row r="17" s="278" customFormat="1" ht="38" customHeight="1" spans="1:7">
      <c r="A17" s="302" t="s">
        <v>2580</v>
      </c>
      <c r="B17" s="300" t="s">
        <v>2581</v>
      </c>
      <c r="C17" s="301"/>
      <c r="D17" s="301"/>
      <c r="E17" s="332" t="str">
        <f t="shared" si="2"/>
        <v/>
      </c>
      <c r="F17" s="299" t="str">
        <f t="shared" si="0"/>
        <v>否</v>
      </c>
      <c r="G17" s="278" t="str">
        <f t="shared" si="1"/>
        <v>款</v>
      </c>
    </row>
    <row r="18" s="278" customFormat="1" ht="38" customHeight="1" spans="1:7">
      <c r="A18" s="302" t="s">
        <v>2582</v>
      </c>
      <c r="B18" s="300" t="s">
        <v>2583</v>
      </c>
      <c r="C18" s="301"/>
      <c r="D18" s="301"/>
      <c r="E18" s="332" t="str">
        <f t="shared" si="2"/>
        <v/>
      </c>
      <c r="F18" s="299" t="str">
        <f t="shared" si="0"/>
        <v>否</v>
      </c>
      <c r="G18" s="278" t="str">
        <f t="shared" si="1"/>
        <v>项</v>
      </c>
    </row>
    <row r="19" s="278" customFormat="1" ht="38" customHeight="1" spans="1:7">
      <c r="A19" s="302" t="s">
        <v>2584</v>
      </c>
      <c r="B19" s="300" t="s">
        <v>2585</v>
      </c>
      <c r="C19" s="301"/>
      <c r="D19" s="301"/>
      <c r="E19" s="332" t="str">
        <f t="shared" si="2"/>
        <v/>
      </c>
      <c r="F19" s="299" t="str">
        <f t="shared" si="0"/>
        <v>否</v>
      </c>
      <c r="G19" s="278" t="str">
        <f t="shared" si="1"/>
        <v>项</v>
      </c>
    </row>
    <row r="20" ht="38" customHeight="1" spans="1:7">
      <c r="A20" s="294" t="s">
        <v>82</v>
      </c>
      <c r="B20" s="295" t="s">
        <v>2586</v>
      </c>
      <c r="C20" s="297">
        <f>C21+C25+C29</f>
        <v>0</v>
      </c>
      <c r="D20" s="297">
        <f>D21+D25+D29</f>
        <v>0</v>
      </c>
      <c r="E20" s="332" t="str">
        <f t="shared" si="2"/>
        <v/>
      </c>
      <c r="F20" s="299" t="str">
        <f t="shared" si="0"/>
        <v>是</v>
      </c>
      <c r="G20" s="278" t="str">
        <f t="shared" si="1"/>
        <v>类</v>
      </c>
    </row>
    <row r="21" ht="38" customHeight="1" spans="1:7">
      <c r="A21" s="302" t="s">
        <v>2587</v>
      </c>
      <c r="B21" s="300" t="s">
        <v>2588</v>
      </c>
      <c r="C21" s="301"/>
      <c r="D21" s="301"/>
      <c r="E21" s="332" t="str">
        <f t="shared" si="2"/>
        <v/>
      </c>
      <c r="F21" s="299" t="str">
        <f t="shared" si="0"/>
        <v>否</v>
      </c>
      <c r="G21" s="278" t="str">
        <f t="shared" si="1"/>
        <v>款</v>
      </c>
    </row>
    <row r="22" ht="38" customHeight="1" spans="1:7">
      <c r="A22" s="302" t="s">
        <v>2589</v>
      </c>
      <c r="B22" s="300" t="s">
        <v>2590</v>
      </c>
      <c r="C22" s="301"/>
      <c r="D22" s="301"/>
      <c r="E22" s="332" t="str">
        <f t="shared" si="2"/>
        <v/>
      </c>
      <c r="F22" s="299" t="str">
        <f t="shared" si="0"/>
        <v>否</v>
      </c>
      <c r="G22" s="278" t="str">
        <f t="shared" si="1"/>
        <v>项</v>
      </c>
    </row>
    <row r="23" ht="38" customHeight="1" spans="1:7">
      <c r="A23" s="302" t="s">
        <v>2591</v>
      </c>
      <c r="B23" s="300" t="s">
        <v>2592</v>
      </c>
      <c r="C23" s="301"/>
      <c r="D23" s="301"/>
      <c r="E23" s="332" t="str">
        <f t="shared" si="2"/>
        <v/>
      </c>
      <c r="F23" s="299" t="str">
        <f t="shared" si="0"/>
        <v>否</v>
      </c>
      <c r="G23" s="278" t="str">
        <f t="shared" si="1"/>
        <v>项</v>
      </c>
    </row>
    <row r="24" ht="38" customHeight="1" spans="1:7">
      <c r="A24" s="302" t="s">
        <v>2593</v>
      </c>
      <c r="B24" s="300" t="s">
        <v>2594</v>
      </c>
      <c r="C24" s="301"/>
      <c r="D24" s="301"/>
      <c r="E24" s="332" t="str">
        <f t="shared" si="2"/>
        <v/>
      </c>
      <c r="F24" s="299" t="str">
        <f t="shared" si="0"/>
        <v>否</v>
      </c>
      <c r="G24" s="278" t="str">
        <f t="shared" si="1"/>
        <v>项</v>
      </c>
    </row>
    <row r="25" ht="38" customHeight="1" spans="1:7">
      <c r="A25" s="302" t="s">
        <v>2595</v>
      </c>
      <c r="B25" s="300" t="s">
        <v>2596</v>
      </c>
      <c r="C25" s="301"/>
      <c r="D25" s="301"/>
      <c r="E25" s="332" t="str">
        <f t="shared" si="2"/>
        <v/>
      </c>
      <c r="F25" s="299" t="str">
        <f t="shared" si="0"/>
        <v>否</v>
      </c>
      <c r="G25" s="278" t="str">
        <f t="shared" si="1"/>
        <v>款</v>
      </c>
    </row>
    <row r="26" s="278" customFormat="1" ht="38" customHeight="1" spans="1:7">
      <c r="A26" s="302" t="s">
        <v>2597</v>
      </c>
      <c r="B26" s="300" t="s">
        <v>2590</v>
      </c>
      <c r="C26" s="301"/>
      <c r="D26" s="301"/>
      <c r="E26" s="332" t="str">
        <f t="shared" si="2"/>
        <v/>
      </c>
      <c r="F26" s="299" t="str">
        <f t="shared" si="0"/>
        <v>否</v>
      </c>
      <c r="G26" s="278" t="str">
        <f t="shared" si="1"/>
        <v>项</v>
      </c>
    </row>
    <row r="27" ht="38" customHeight="1" spans="1:7">
      <c r="A27" s="302" t="s">
        <v>2598</v>
      </c>
      <c r="B27" s="300" t="s">
        <v>2592</v>
      </c>
      <c r="C27" s="301"/>
      <c r="D27" s="301"/>
      <c r="E27" s="332" t="str">
        <f t="shared" si="2"/>
        <v/>
      </c>
      <c r="F27" s="299" t="str">
        <f t="shared" si="0"/>
        <v>否</v>
      </c>
      <c r="G27" s="278" t="str">
        <f t="shared" si="1"/>
        <v>项</v>
      </c>
    </row>
    <row r="28" ht="38" customHeight="1" spans="1:7">
      <c r="A28" s="302" t="s">
        <v>2599</v>
      </c>
      <c r="B28" s="300" t="s">
        <v>2600</v>
      </c>
      <c r="C28" s="301"/>
      <c r="D28" s="301"/>
      <c r="E28" s="332" t="str">
        <f t="shared" si="2"/>
        <v/>
      </c>
      <c r="F28" s="299" t="str">
        <f t="shared" si="0"/>
        <v>否</v>
      </c>
      <c r="G28" s="278" t="str">
        <f t="shared" si="1"/>
        <v>项</v>
      </c>
    </row>
    <row r="29" s="281" customFormat="1" ht="38" customHeight="1" spans="1:7">
      <c r="A29" s="302" t="s">
        <v>2601</v>
      </c>
      <c r="B29" s="300" t="s">
        <v>2602</v>
      </c>
      <c r="C29" s="301"/>
      <c r="D29" s="301"/>
      <c r="E29" s="332" t="str">
        <f t="shared" si="2"/>
        <v/>
      </c>
      <c r="F29" s="299" t="str">
        <f t="shared" si="0"/>
        <v>否</v>
      </c>
      <c r="G29" s="278" t="str">
        <f t="shared" si="1"/>
        <v>款</v>
      </c>
    </row>
    <row r="30" s="278" customFormat="1" ht="38" customHeight="1" spans="1:7">
      <c r="A30" s="302" t="s">
        <v>2603</v>
      </c>
      <c r="B30" s="300" t="s">
        <v>2592</v>
      </c>
      <c r="C30" s="301"/>
      <c r="D30" s="301"/>
      <c r="E30" s="332" t="str">
        <f t="shared" si="2"/>
        <v/>
      </c>
      <c r="F30" s="299" t="str">
        <f t="shared" si="0"/>
        <v>否</v>
      </c>
      <c r="G30" s="278" t="str">
        <f t="shared" si="1"/>
        <v>项</v>
      </c>
    </row>
    <row r="31" s="278" customFormat="1" ht="38" customHeight="1" spans="1:7">
      <c r="A31" s="302" t="s">
        <v>2604</v>
      </c>
      <c r="B31" s="300" t="s">
        <v>2605</v>
      </c>
      <c r="C31" s="301"/>
      <c r="D31" s="301"/>
      <c r="E31" s="332" t="str">
        <f t="shared" si="2"/>
        <v/>
      </c>
      <c r="F31" s="299" t="str">
        <f t="shared" si="0"/>
        <v>否</v>
      </c>
      <c r="G31" s="278" t="str">
        <f t="shared" si="1"/>
        <v>项</v>
      </c>
    </row>
    <row r="32" ht="38" customHeight="1" spans="1:7">
      <c r="A32" s="294" t="s">
        <v>86</v>
      </c>
      <c r="B32" s="295" t="s">
        <v>2606</v>
      </c>
      <c r="C32" s="297">
        <f>C33+C38</f>
        <v>0</v>
      </c>
      <c r="D32" s="297"/>
      <c r="E32" s="332" t="str">
        <f t="shared" si="2"/>
        <v/>
      </c>
      <c r="F32" s="299" t="str">
        <f t="shared" si="0"/>
        <v>是</v>
      </c>
      <c r="G32" s="278" t="str">
        <f t="shared" si="1"/>
        <v>类</v>
      </c>
    </row>
    <row r="33" ht="38" customHeight="1" spans="1:7">
      <c r="A33" s="302" t="s">
        <v>2607</v>
      </c>
      <c r="B33" s="300" t="s">
        <v>2608</v>
      </c>
      <c r="C33" s="301"/>
      <c r="D33" s="301"/>
      <c r="E33" s="332" t="str">
        <f t="shared" si="2"/>
        <v/>
      </c>
      <c r="F33" s="299" t="str">
        <f t="shared" si="0"/>
        <v>否</v>
      </c>
      <c r="G33" s="278" t="str">
        <f t="shared" si="1"/>
        <v>款</v>
      </c>
    </row>
    <row r="34" s="278" customFormat="1" ht="38" customHeight="1" spans="1:7">
      <c r="A34" s="302">
        <v>2116001</v>
      </c>
      <c r="B34" s="300" t="s">
        <v>2609</v>
      </c>
      <c r="C34" s="301"/>
      <c r="D34" s="301"/>
      <c r="E34" s="332" t="str">
        <f t="shared" si="2"/>
        <v/>
      </c>
      <c r="F34" s="299" t="str">
        <f t="shared" si="0"/>
        <v>否</v>
      </c>
      <c r="G34" s="278" t="str">
        <f t="shared" si="1"/>
        <v>项</v>
      </c>
    </row>
    <row r="35" s="278" customFormat="1" ht="38" customHeight="1" spans="1:7">
      <c r="A35" s="302">
        <v>2116002</v>
      </c>
      <c r="B35" s="300" t="s">
        <v>2610</v>
      </c>
      <c r="C35" s="301"/>
      <c r="D35" s="301"/>
      <c r="E35" s="332" t="str">
        <f t="shared" si="2"/>
        <v/>
      </c>
      <c r="F35" s="299" t="str">
        <f t="shared" si="0"/>
        <v>否</v>
      </c>
      <c r="G35" s="278" t="str">
        <f t="shared" si="1"/>
        <v>项</v>
      </c>
    </row>
    <row r="36" s="278" customFormat="1" ht="38" customHeight="1" spans="1:7">
      <c r="A36" s="302">
        <v>2116003</v>
      </c>
      <c r="B36" s="300" t="s">
        <v>2611</v>
      </c>
      <c r="C36" s="301"/>
      <c r="D36" s="301"/>
      <c r="E36" s="332" t="str">
        <f t="shared" si="2"/>
        <v/>
      </c>
      <c r="F36" s="299" t="str">
        <f t="shared" si="0"/>
        <v>否</v>
      </c>
      <c r="G36" s="278" t="str">
        <f t="shared" si="1"/>
        <v>项</v>
      </c>
    </row>
    <row r="37" s="281" customFormat="1" ht="38" customHeight="1" spans="1:7">
      <c r="A37" s="302">
        <v>2116099</v>
      </c>
      <c r="B37" s="300" t="s">
        <v>2612</v>
      </c>
      <c r="C37" s="301"/>
      <c r="D37" s="301"/>
      <c r="E37" s="332" t="str">
        <f t="shared" si="2"/>
        <v/>
      </c>
      <c r="F37" s="299" t="str">
        <f t="shared" si="0"/>
        <v>否</v>
      </c>
      <c r="G37" s="278" t="str">
        <f t="shared" si="1"/>
        <v>项</v>
      </c>
    </row>
    <row r="38" s="278" customFormat="1" ht="38" customHeight="1" spans="1:7">
      <c r="A38" s="302">
        <v>21161</v>
      </c>
      <c r="B38" s="300" t="s">
        <v>2613</v>
      </c>
      <c r="C38" s="301"/>
      <c r="D38" s="301"/>
      <c r="E38" s="332" t="str">
        <f t="shared" si="2"/>
        <v/>
      </c>
      <c r="F38" s="299" t="str">
        <f t="shared" si="0"/>
        <v>否</v>
      </c>
      <c r="G38" s="278" t="str">
        <f t="shared" si="1"/>
        <v>款</v>
      </c>
    </row>
    <row r="39" ht="38" customHeight="1" spans="1:7">
      <c r="A39" s="302">
        <v>2116101</v>
      </c>
      <c r="B39" s="300" t="s">
        <v>2614</v>
      </c>
      <c r="C39" s="301"/>
      <c r="D39" s="301"/>
      <c r="E39" s="332" t="str">
        <f t="shared" si="2"/>
        <v/>
      </c>
      <c r="F39" s="299" t="str">
        <f t="shared" si="0"/>
        <v>否</v>
      </c>
      <c r="G39" s="278" t="str">
        <f t="shared" si="1"/>
        <v>项</v>
      </c>
    </row>
    <row r="40" ht="38" customHeight="1" spans="1:7">
      <c r="A40" s="302">
        <v>2116102</v>
      </c>
      <c r="B40" s="300" t="s">
        <v>2615</v>
      </c>
      <c r="C40" s="301"/>
      <c r="D40" s="301"/>
      <c r="E40" s="332" t="str">
        <f t="shared" si="2"/>
        <v/>
      </c>
      <c r="F40" s="299" t="str">
        <f t="shared" si="0"/>
        <v>否</v>
      </c>
      <c r="G40" s="278" t="str">
        <f t="shared" si="1"/>
        <v>项</v>
      </c>
    </row>
    <row r="41" ht="38" customHeight="1" spans="1:7">
      <c r="A41" s="302">
        <v>2116103</v>
      </c>
      <c r="B41" s="300" t="s">
        <v>2616</v>
      </c>
      <c r="C41" s="301"/>
      <c r="D41" s="301"/>
      <c r="E41" s="332" t="str">
        <f t="shared" si="2"/>
        <v/>
      </c>
      <c r="F41" s="299" t="str">
        <f t="shared" si="0"/>
        <v>否</v>
      </c>
      <c r="G41" s="278" t="str">
        <f t="shared" si="1"/>
        <v>项</v>
      </c>
    </row>
    <row r="42" ht="38" customHeight="1" spans="1:7">
      <c r="A42" s="302">
        <v>2116104</v>
      </c>
      <c r="B42" s="300" t="s">
        <v>2617</v>
      </c>
      <c r="C42" s="301"/>
      <c r="D42" s="301"/>
      <c r="E42" s="332" t="str">
        <f t="shared" si="2"/>
        <v/>
      </c>
      <c r="F42" s="299" t="str">
        <f t="shared" si="0"/>
        <v>否</v>
      </c>
      <c r="G42" s="278" t="str">
        <f t="shared" si="1"/>
        <v>项</v>
      </c>
    </row>
    <row r="43" ht="38" customHeight="1" spans="1:7">
      <c r="A43" s="294" t="s">
        <v>88</v>
      </c>
      <c r="B43" s="295" t="s">
        <v>2618</v>
      </c>
      <c r="C43" s="297">
        <f>C44+C59+C63+C64+C70+C74+C78+C82+C88+C91</f>
        <v>39485</v>
      </c>
      <c r="D43" s="297">
        <f>D44+D59+D63+D66+D70+D74+D78+D82+D88+D91</f>
        <v>146890</v>
      </c>
      <c r="E43" s="332">
        <f t="shared" si="2"/>
        <v>272.01</v>
      </c>
      <c r="F43" s="299" t="str">
        <f t="shared" si="0"/>
        <v>是</v>
      </c>
      <c r="G43" s="278" t="str">
        <f t="shared" si="1"/>
        <v>类</v>
      </c>
    </row>
    <row r="44" ht="38" customHeight="1" spans="1:7">
      <c r="A44" s="302" t="s">
        <v>2619</v>
      </c>
      <c r="B44" s="300" t="s">
        <v>2620</v>
      </c>
      <c r="C44" s="301">
        <v>38821</v>
      </c>
      <c r="D44" s="301">
        <v>146170</v>
      </c>
      <c r="E44" s="332">
        <f t="shared" si="2"/>
        <v>276.52</v>
      </c>
      <c r="F44" s="299" t="str">
        <f t="shared" si="0"/>
        <v>是</v>
      </c>
      <c r="G44" s="278" t="str">
        <f t="shared" si="1"/>
        <v>款</v>
      </c>
    </row>
    <row r="45" ht="38" customHeight="1" spans="1:7">
      <c r="A45" s="302" t="s">
        <v>2621</v>
      </c>
      <c r="B45" s="300" t="s">
        <v>2622</v>
      </c>
      <c r="C45" s="301">
        <v>16378</v>
      </c>
      <c r="D45" s="301">
        <v>97175</v>
      </c>
      <c r="E45" s="332">
        <f t="shared" si="2"/>
        <v>493.33</v>
      </c>
      <c r="F45" s="299" t="str">
        <f t="shared" si="0"/>
        <v>是</v>
      </c>
      <c r="G45" s="278" t="str">
        <f t="shared" si="1"/>
        <v>项</v>
      </c>
    </row>
    <row r="46" ht="38" customHeight="1" spans="1:7">
      <c r="A46" s="302" t="s">
        <v>2623</v>
      </c>
      <c r="B46" s="300" t="s">
        <v>2624</v>
      </c>
      <c r="C46" s="301">
        <v>15874</v>
      </c>
      <c r="D46" s="301">
        <v>38989</v>
      </c>
      <c r="E46" s="332">
        <f t="shared" si="2"/>
        <v>145.62</v>
      </c>
      <c r="F46" s="299" t="str">
        <f t="shared" si="0"/>
        <v>是</v>
      </c>
      <c r="G46" s="278" t="str">
        <f t="shared" si="1"/>
        <v>项</v>
      </c>
    </row>
    <row r="47" ht="38" customHeight="1" spans="1:7">
      <c r="A47" s="302" t="s">
        <v>2625</v>
      </c>
      <c r="B47" s="300" t="s">
        <v>2626</v>
      </c>
      <c r="C47" s="301"/>
      <c r="D47" s="301"/>
      <c r="E47" s="332" t="str">
        <f t="shared" si="2"/>
        <v/>
      </c>
      <c r="F47" s="299" t="str">
        <f t="shared" si="0"/>
        <v>否</v>
      </c>
      <c r="G47" s="278" t="str">
        <f t="shared" si="1"/>
        <v>项</v>
      </c>
    </row>
    <row r="48" ht="38" customHeight="1" spans="1:7">
      <c r="A48" s="302" t="s">
        <v>2627</v>
      </c>
      <c r="B48" s="300" t="s">
        <v>2628</v>
      </c>
      <c r="C48" s="301">
        <v>585</v>
      </c>
      <c r="D48" s="301"/>
      <c r="E48" s="332">
        <f t="shared" si="2"/>
        <v>-100</v>
      </c>
      <c r="F48" s="299" t="str">
        <f t="shared" si="0"/>
        <v>是</v>
      </c>
      <c r="G48" s="278" t="str">
        <f t="shared" si="1"/>
        <v>项</v>
      </c>
    </row>
    <row r="49" ht="38" customHeight="1" spans="1:7">
      <c r="A49" s="302" t="s">
        <v>2629</v>
      </c>
      <c r="B49" s="300" t="s">
        <v>2630</v>
      </c>
      <c r="C49" s="301">
        <v>2311</v>
      </c>
      <c r="D49" s="301">
        <v>5930</v>
      </c>
      <c r="E49" s="332">
        <f t="shared" si="2"/>
        <v>156.6</v>
      </c>
      <c r="F49" s="299" t="str">
        <f t="shared" si="0"/>
        <v>是</v>
      </c>
      <c r="G49" s="278" t="str">
        <f t="shared" si="1"/>
        <v>项</v>
      </c>
    </row>
    <row r="50" ht="38" customHeight="1" spans="1:7">
      <c r="A50" s="302" t="s">
        <v>2631</v>
      </c>
      <c r="B50" s="300" t="s">
        <v>2632</v>
      </c>
      <c r="C50" s="301">
        <v>492</v>
      </c>
      <c r="D50" s="301">
        <v>2407</v>
      </c>
      <c r="E50" s="332">
        <f t="shared" si="2"/>
        <v>389.23</v>
      </c>
      <c r="F50" s="299" t="str">
        <f t="shared" si="0"/>
        <v>是</v>
      </c>
      <c r="G50" s="278" t="str">
        <f t="shared" si="1"/>
        <v>项</v>
      </c>
    </row>
    <row r="51" ht="38" customHeight="1" spans="1:7">
      <c r="A51" s="302" t="s">
        <v>2633</v>
      </c>
      <c r="B51" s="300" t="s">
        <v>2634</v>
      </c>
      <c r="C51" s="301"/>
      <c r="D51" s="301"/>
      <c r="E51" s="332" t="str">
        <f t="shared" si="2"/>
        <v/>
      </c>
      <c r="F51" s="299" t="str">
        <f t="shared" si="0"/>
        <v>否</v>
      </c>
      <c r="G51" s="278" t="str">
        <f t="shared" si="1"/>
        <v>项</v>
      </c>
    </row>
    <row r="52" ht="38" customHeight="1" spans="1:7">
      <c r="A52" s="302" t="s">
        <v>2635</v>
      </c>
      <c r="B52" s="300" t="s">
        <v>2636</v>
      </c>
      <c r="C52" s="301"/>
      <c r="D52" s="301"/>
      <c r="E52" s="332" t="str">
        <f t="shared" si="2"/>
        <v/>
      </c>
      <c r="F52" s="299" t="str">
        <f t="shared" si="0"/>
        <v>否</v>
      </c>
      <c r="G52" s="278" t="str">
        <f t="shared" si="1"/>
        <v>项</v>
      </c>
    </row>
    <row r="53" ht="38" customHeight="1" spans="1:7">
      <c r="A53" s="302" t="s">
        <v>2637</v>
      </c>
      <c r="B53" s="300" t="s">
        <v>2638</v>
      </c>
      <c r="C53" s="301">
        <v>1000</v>
      </c>
      <c r="D53" s="301"/>
      <c r="E53" s="332">
        <f t="shared" si="2"/>
        <v>-100</v>
      </c>
      <c r="F53" s="299" t="str">
        <f t="shared" si="0"/>
        <v>是</v>
      </c>
      <c r="G53" s="278" t="str">
        <f t="shared" si="1"/>
        <v>项</v>
      </c>
    </row>
    <row r="54" ht="38" customHeight="1" spans="1:7">
      <c r="A54" s="302" t="s">
        <v>2639</v>
      </c>
      <c r="B54" s="300" t="s">
        <v>2640</v>
      </c>
      <c r="C54" s="301"/>
      <c r="D54" s="301"/>
      <c r="E54" s="332" t="str">
        <f t="shared" si="2"/>
        <v/>
      </c>
      <c r="F54" s="299" t="str">
        <f t="shared" si="0"/>
        <v>否</v>
      </c>
      <c r="G54" s="278" t="str">
        <f t="shared" si="1"/>
        <v>项</v>
      </c>
    </row>
    <row r="55" ht="38" customHeight="1" spans="1:7">
      <c r="A55" s="302" t="s">
        <v>2641</v>
      </c>
      <c r="B55" s="300" t="s">
        <v>2642</v>
      </c>
      <c r="C55" s="301"/>
      <c r="D55" s="301"/>
      <c r="E55" s="332" t="str">
        <f t="shared" si="2"/>
        <v/>
      </c>
      <c r="F55" s="299" t="str">
        <f t="shared" si="0"/>
        <v>否</v>
      </c>
      <c r="G55" s="278" t="str">
        <f t="shared" si="1"/>
        <v>项</v>
      </c>
    </row>
    <row r="56" ht="38" customHeight="1" spans="1:6">
      <c r="A56" s="302" t="s">
        <v>2643</v>
      </c>
      <c r="B56" s="300" t="s">
        <v>2644</v>
      </c>
      <c r="C56" s="301">
        <v>1898</v>
      </c>
      <c r="D56" s="301">
        <v>200</v>
      </c>
      <c r="E56" s="332"/>
      <c r="F56" s="299"/>
    </row>
    <row r="57" ht="38" customHeight="1" spans="1:6">
      <c r="A57" s="302">
        <v>2120816</v>
      </c>
      <c r="B57" s="300" t="s">
        <v>2645</v>
      </c>
      <c r="C57" s="301">
        <v>46</v>
      </c>
      <c r="D57" s="301">
        <v>1369</v>
      </c>
      <c r="E57" s="332"/>
      <c r="F57" s="299"/>
    </row>
    <row r="58" ht="38" customHeight="1" spans="1:7">
      <c r="A58" s="302" t="s">
        <v>2646</v>
      </c>
      <c r="B58" s="300" t="s">
        <v>2647</v>
      </c>
      <c r="C58" s="301">
        <v>237</v>
      </c>
      <c r="D58" s="301">
        <v>100</v>
      </c>
      <c r="E58" s="332">
        <f t="shared" ref="E58:E121" si="3">IFERROR((D58/C58-1)*100,"")</f>
        <v>-57.81</v>
      </c>
      <c r="F58" s="299" t="str">
        <f t="shared" ref="F58:F69" si="4">IF(LEN(A58)=3,"是",IF(B58&lt;&gt;"",IF(SUM(C58:D58)&lt;&gt;0,"是","否"),"是"))</f>
        <v>是</v>
      </c>
      <c r="G58" s="278" t="str">
        <f t="shared" ref="G58:G69" si="5">IF(LEN(A58)=3,"类",IF(LEN(A58)=5,"款","项"))</f>
        <v>项</v>
      </c>
    </row>
    <row r="59" ht="38" customHeight="1" spans="1:7">
      <c r="A59" s="302" t="s">
        <v>2648</v>
      </c>
      <c r="B59" s="300" t="s">
        <v>2649</v>
      </c>
      <c r="C59" s="301"/>
      <c r="D59" s="301"/>
      <c r="E59" s="332" t="str">
        <f t="shared" si="3"/>
        <v/>
      </c>
      <c r="F59" s="299" t="str">
        <f t="shared" si="4"/>
        <v>否</v>
      </c>
      <c r="G59" s="278" t="str">
        <f t="shared" si="5"/>
        <v>款</v>
      </c>
    </row>
    <row r="60" ht="38" customHeight="1" spans="1:7">
      <c r="A60" s="302" t="s">
        <v>2650</v>
      </c>
      <c r="B60" s="300" t="s">
        <v>2622</v>
      </c>
      <c r="C60" s="301"/>
      <c r="D60" s="301"/>
      <c r="E60" s="332" t="str">
        <f t="shared" si="3"/>
        <v/>
      </c>
      <c r="F60" s="299" t="str">
        <f t="shared" si="4"/>
        <v>否</v>
      </c>
      <c r="G60" s="278" t="str">
        <f t="shared" si="5"/>
        <v>项</v>
      </c>
    </row>
    <row r="61" ht="38" customHeight="1" spans="1:7">
      <c r="A61" s="302" t="s">
        <v>2651</v>
      </c>
      <c r="B61" s="300" t="s">
        <v>2624</v>
      </c>
      <c r="C61" s="301"/>
      <c r="D61" s="301"/>
      <c r="E61" s="332" t="str">
        <f t="shared" si="3"/>
        <v/>
      </c>
      <c r="F61" s="299" t="str">
        <f t="shared" si="4"/>
        <v>否</v>
      </c>
      <c r="G61" s="278" t="str">
        <f t="shared" si="5"/>
        <v>项</v>
      </c>
    </row>
    <row r="62" ht="38" customHeight="1" spans="1:7">
      <c r="A62" s="302" t="s">
        <v>2652</v>
      </c>
      <c r="B62" s="300" t="s">
        <v>2653</v>
      </c>
      <c r="C62" s="301"/>
      <c r="D62" s="301"/>
      <c r="E62" s="332" t="str">
        <f t="shared" si="3"/>
        <v/>
      </c>
      <c r="F62" s="299" t="str">
        <f t="shared" si="4"/>
        <v>否</v>
      </c>
      <c r="G62" s="278" t="str">
        <f t="shared" si="5"/>
        <v>项</v>
      </c>
    </row>
    <row r="63" ht="38" customHeight="1" spans="1:7">
      <c r="A63" s="302" t="s">
        <v>2654</v>
      </c>
      <c r="B63" s="300" t="s">
        <v>2655</v>
      </c>
      <c r="C63" s="301"/>
      <c r="D63" s="301"/>
      <c r="E63" s="332" t="str">
        <f t="shared" si="3"/>
        <v/>
      </c>
      <c r="F63" s="299" t="str">
        <f t="shared" si="4"/>
        <v>否</v>
      </c>
      <c r="G63" s="278" t="str">
        <f t="shared" si="5"/>
        <v>款</v>
      </c>
    </row>
    <row r="64" ht="38" customHeight="1" spans="1:7">
      <c r="A64" s="302" t="s">
        <v>2656</v>
      </c>
      <c r="B64" s="300" t="s">
        <v>2657</v>
      </c>
      <c r="C64" s="301"/>
      <c r="D64" s="301"/>
      <c r="E64" s="332" t="str">
        <f t="shared" si="3"/>
        <v/>
      </c>
      <c r="F64" s="299" t="str">
        <f t="shared" si="4"/>
        <v>否</v>
      </c>
      <c r="G64" s="278" t="str">
        <f t="shared" si="5"/>
        <v>款</v>
      </c>
    </row>
    <row r="65" ht="38" customHeight="1" spans="1:7">
      <c r="A65" s="302" t="s">
        <v>2658</v>
      </c>
      <c r="B65" s="300" t="s">
        <v>2659</v>
      </c>
      <c r="C65" s="301"/>
      <c r="D65" s="301"/>
      <c r="E65" s="332" t="str">
        <f t="shared" si="3"/>
        <v/>
      </c>
      <c r="F65" s="299" t="str">
        <f t="shared" si="4"/>
        <v>否</v>
      </c>
      <c r="G65" s="278" t="str">
        <f t="shared" si="5"/>
        <v>项</v>
      </c>
    </row>
    <row r="66" ht="38" customHeight="1" spans="1:7">
      <c r="A66" s="302" t="s">
        <v>2660</v>
      </c>
      <c r="B66" s="300" t="s">
        <v>2661</v>
      </c>
      <c r="C66" s="301"/>
      <c r="D66" s="301"/>
      <c r="E66" s="332" t="str">
        <f t="shared" si="3"/>
        <v/>
      </c>
      <c r="F66" s="299" t="str">
        <f t="shared" si="4"/>
        <v>否</v>
      </c>
      <c r="G66" s="278" t="str">
        <f t="shared" si="5"/>
        <v>项</v>
      </c>
    </row>
    <row r="67" ht="38" customHeight="1" spans="1:7">
      <c r="A67" s="302" t="s">
        <v>2662</v>
      </c>
      <c r="B67" s="300" t="s">
        <v>2663</v>
      </c>
      <c r="C67" s="301"/>
      <c r="D67" s="301"/>
      <c r="E67" s="332" t="str">
        <f t="shared" si="3"/>
        <v/>
      </c>
      <c r="F67" s="299" t="str">
        <f t="shared" si="4"/>
        <v>否</v>
      </c>
      <c r="G67" s="278" t="str">
        <f t="shared" si="5"/>
        <v>项</v>
      </c>
    </row>
    <row r="68" ht="38" customHeight="1" spans="1:7">
      <c r="A68" s="302" t="s">
        <v>2664</v>
      </c>
      <c r="B68" s="300" t="s">
        <v>2665</v>
      </c>
      <c r="C68" s="301"/>
      <c r="D68" s="301"/>
      <c r="E68" s="332" t="str">
        <f t="shared" si="3"/>
        <v/>
      </c>
      <c r="F68" s="299" t="str">
        <f t="shared" si="4"/>
        <v>否</v>
      </c>
      <c r="G68" s="278" t="str">
        <f t="shared" si="5"/>
        <v>项</v>
      </c>
    </row>
    <row r="69" ht="38" customHeight="1" spans="1:7">
      <c r="A69" s="302" t="s">
        <v>2666</v>
      </c>
      <c r="B69" s="300" t="s">
        <v>2667</v>
      </c>
      <c r="C69" s="301"/>
      <c r="D69" s="301"/>
      <c r="E69" s="332" t="str">
        <f t="shared" si="3"/>
        <v/>
      </c>
      <c r="F69" s="299" t="str">
        <f t="shared" si="4"/>
        <v>否</v>
      </c>
      <c r="G69" s="278" t="str">
        <f t="shared" si="5"/>
        <v>项</v>
      </c>
    </row>
    <row r="70" ht="38" customHeight="1" spans="1:7">
      <c r="A70" s="302" t="s">
        <v>2668</v>
      </c>
      <c r="B70" s="300" t="s">
        <v>2669</v>
      </c>
      <c r="C70" s="301">
        <f>SUM(C71:C73)</f>
        <v>664</v>
      </c>
      <c r="D70" s="301">
        <v>720</v>
      </c>
      <c r="E70" s="332">
        <f t="shared" si="3"/>
        <v>8.43</v>
      </c>
      <c r="F70" s="299" t="str">
        <f t="shared" ref="F70:F133" si="6">IF(LEN(A70)=3,"是",IF(B70&lt;&gt;"",IF(SUM(C70:D70)&lt;&gt;0,"是","否"),"是"))</f>
        <v>是</v>
      </c>
      <c r="G70" s="278" t="str">
        <f t="shared" ref="G70:G133" si="7">IF(LEN(A70)=3,"类",IF(LEN(A70)=5,"款","项"))</f>
        <v>款</v>
      </c>
    </row>
    <row r="71" ht="38" customHeight="1" spans="1:7">
      <c r="A71" s="302" t="s">
        <v>2670</v>
      </c>
      <c r="B71" s="300" t="s">
        <v>2671</v>
      </c>
      <c r="C71" s="301">
        <v>658</v>
      </c>
      <c r="D71" s="301">
        <v>714</v>
      </c>
      <c r="E71" s="332">
        <f t="shared" si="3"/>
        <v>8.51</v>
      </c>
      <c r="F71" s="299" t="str">
        <f t="shared" si="6"/>
        <v>是</v>
      </c>
      <c r="G71" s="278" t="str">
        <f t="shared" si="7"/>
        <v>项</v>
      </c>
    </row>
    <row r="72" ht="38" customHeight="1" spans="1:7">
      <c r="A72" s="302" t="s">
        <v>2672</v>
      </c>
      <c r="B72" s="300" t="s">
        <v>2673</v>
      </c>
      <c r="C72" s="301">
        <v>6</v>
      </c>
      <c r="D72" s="301">
        <v>6</v>
      </c>
      <c r="E72" s="332">
        <f t="shared" si="3"/>
        <v>0</v>
      </c>
      <c r="F72" s="299" t="str">
        <f t="shared" si="6"/>
        <v>是</v>
      </c>
      <c r="G72" s="278" t="str">
        <f t="shared" si="7"/>
        <v>项</v>
      </c>
    </row>
    <row r="73" ht="38" customHeight="1" spans="1:7">
      <c r="A73" s="302" t="s">
        <v>2674</v>
      </c>
      <c r="B73" s="300" t="s">
        <v>2675</v>
      </c>
      <c r="C73" s="301"/>
      <c r="D73" s="301"/>
      <c r="E73" s="332" t="str">
        <f t="shared" si="3"/>
        <v/>
      </c>
      <c r="F73" s="299" t="str">
        <f t="shared" si="6"/>
        <v>否</v>
      </c>
      <c r="G73" s="278" t="str">
        <f t="shared" si="7"/>
        <v>项</v>
      </c>
    </row>
    <row r="74" ht="38" customHeight="1" spans="1:7">
      <c r="A74" s="302" t="s">
        <v>2676</v>
      </c>
      <c r="B74" s="300" t="s">
        <v>2677</v>
      </c>
      <c r="C74" s="301"/>
      <c r="D74" s="301"/>
      <c r="E74" s="332" t="str">
        <f t="shared" si="3"/>
        <v/>
      </c>
      <c r="F74" s="299" t="str">
        <f t="shared" si="6"/>
        <v>否</v>
      </c>
      <c r="G74" s="278" t="str">
        <f t="shared" si="7"/>
        <v>款</v>
      </c>
    </row>
    <row r="75" ht="38" customHeight="1" spans="1:7">
      <c r="A75" s="302" t="s">
        <v>2678</v>
      </c>
      <c r="B75" s="300" t="s">
        <v>2622</v>
      </c>
      <c r="C75" s="301"/>
      <c r="D75" s="301"/>
      <c r="E75" s="332" t="str">
        <f t="shared" si="3"/>
        <v/>
      </c>
      <c r="F75" s="299" t="str">
        <f t="shared" si="6"/>
        <v>否</v>
      </c>
      <c r="G75" s="278" t="str">
        <f t="shared" si="7"/>
        <v>项</v>
      </c>
    </row>
    <row r="76" ht="38" customHeight="1" spans="1:7">
      <c r="A76" s="302" t="s">
        <v>2679</v>
      </c>
      <c r="B76" s="300" t="s">
        <v>2624</v>
      </c>
      <c r="C76" s="301"/>
      <c r="D76" s="301"/>
      <c r="E76" s="332" t="str">
        <f t="shared" si="3"/>
        <v/>
      </c>
      <c r="F76" s="299" t="str">
        <f t="shared" si="6"/>
        <v>否</v>
      </c>
      <c r="G76" s="278" t="str">
        <f t="shared" si="7"/>
        <v>项</v>
      </c>
    </row>
    <row r="77" ht="38" customHeight="1" spans="1:7">
      <c r="A77" s="302" t="s">
        <v>2680</v>
      </c>
      <c r="B77" s="300" t="s">
        <v>2681</v>
      </c>
      <c r="C77" s="301"/>
      <c r="D77" s="301"/>
      <c r="E77" s="332" t="str">
        <f t="shared" si="3"/>
        <v/>
      </c>
      <c r="F77" s="299" t="str">
        <f t="shared" si="6"/>
        <v>否</v>
      </c>
      <c r="G77" s="278" t="str">
        <f t="shared" si="7"/>
        <v>项</v>
      </c>
    </row>
    <row r="78" ht="38" customHeight="1" spans="1:7">
      <c r="A78" s="302" t="s">
        <v>2682</v>
      </c>
      <c r="B78" s="300" t="s">
        <v>2683</v>
      </c>
      <c r="C78" s="301"/>
      <c r="D78" s="301"/>
      <c r="E78" s="332" t="str">
        <f t="shared" si="3"/>
        <v/>
      </c>
      <c r="F78" s="299" t="str">
        <f t="shared" si="6"/>
        <v>否</v>
      </c>
      <c r="G78" s="278" t="str">
        <f t="shared" si="7"/>
        <v>款</v>
      </c>
    </row>
    <row r="79" ht="38" customHeight="1" spans="1:7">
      <c r="A79" s="302" t="s">
        <v>2684</v>
      </c>
      <c r="B79" s="300" t="s">
        <v>2622</v>
      </c>
      <c r="C79" s="301"/>
      <c r="D79" s="301"/>
      <c r="E79" s="332" t="str">
        <f t="shared" si="3"/>
        <v/>
      </c>
      <c r="F79" s="299" t="str">
        <f t="shared" si="6"/>
        <v>否</v>
      </c>
      <c r="G79" s="278" t="str">
        <f t="shared" si="7"/>
        <v>项</v>
      </c>
    </row>
    <row r="80" ht="38" customHeight="1" spans="1:7">
      <c r="A80" s="302" t="s">
        <v>2685</v>
      </c>
      <c r="B80" s="300" t="s">
        <v>2624</v>
      </c>
      <c r="C80" s="301"/>
      <c r="D80" s="301"/>
      <c r="E80" s="332" t="str">
        <f t="shared" si="3"/>
        <v/>
      </c>
      <c r="F80" s="299" t="str">
        <f t="shared" si="6"/>
        <v>否</v>
      </c>
      <c r="G80" s="278" t="str">
        <f t="shared" si="7"/>
        <v>项</v>
      </c>
    </row>
    <row r="81" s="278" customFormat="1" ht="38" customHeight="1" spans="1:7">
      <c r="A81" s="302" t="s">
        <v>2686</v>
      </c>
      <c r="B81" s="300" t="s">
        <v>2687</v>
      </c>
      <c r="C81" s="301"/>
      <c r="D81" s="301"/>
      <c r="E81" s="332" t="str">
        <f t="shared" si="3"/>
        <v/>
      </c>
      <c r="F81" s="299" t="str">
        <f t="shared" si="6"/>
        <v>否</v>
      </c>
      <c r="G81" s="278" t="str">
        <f t="shared" si="7"/>
        <v>项</v>
      </c>
    </row>
    <row r="82" s="278" customFormat="1" ht="38" customHeight="1" spans="1:7">
      <c r="A82" s="302" t="s">
        <v>2688</v>
      </c>
      <c r="B82" s="300" t="s">
        <v>2689</v>
      </c>
      <c r="C82" s="301"/>
      <c r="D82" s="301"/>
      <c r="E82" s="332" t="str">
        <f t="shared" si="3"/>
        <v/>
      </c>
      <c r="F82" s="299" t="str">
        <f t="shared" si="6"/>
        <v>否</v>
      </c>
      <c r="G82" s="278" t="str">
        <f t="shared" si="7"/>
        <v>款</v>
      </c>
    </row>
    <row r="83" s="278" customFormat="1" ht="38" customHeight="1" spans="1:7">
      <c r="A83" s="302" t="s">
        <v>2690</v>
      </c>
      <c r="B83" s="300" t="s">
        <v>2659</v>
      </c>
      <c r="C83" s="301"/>
      <c r="D83" s="301"/>
      <c r="E83" s="332" t="str">
        <f t="shared" si="3"/>
        <v/>
      </c>
      <c r="F83" s="299" t="str">
        <f t="shared" si="6"/>
        <v>否</v>
      </c>
      <c r="G83" s="278" t="str">
        <f t="shared" si="7"/>
        <v>项</v>
      </c>
    </row>
    <row r="84" s="278" customFormat="1" ht="38" customHeight="1" spans="1:7">
      <c r="A84" s="302" t="s">
        <v>2691</v>
      </c>
      <c r="B84" s="300" t="s">
        <v>2661</v>
      </c>
      <c r="C84" s="301"/>
      <c r="D84" s="301"/>
      <c r="E84" s="332" t="str">
        <f t="shared" si="3"/>
        <v/>
      </c>
      <c r="F84" s="299" t="str">
        <f t="shared" si="6"/>
        <v>否</v>
      </c>
      <c r="G84" s="278" t="str">
        <f t="shared" si="7"/>
        <v>项</v>
      </c>
    </row>
    <row r="85" s="278" customFormat="1" ht="38" customHeight="1" spans="1:7">
      <c r="A85" s="302" t="s">
        <v>2692</v>
      </c>
      <c r="B85" s="300" t="s">
        <v>2663</v>
      </c>
      <c r="C85" s="301"/>
      <c r="D85" s="301"/>
      <c r="E85" s="332" t="str">
        <f t="shared" si="3"/>
        <v/>
      </c>
      <c r="F85" s="299" t="str">
        <f t="shared" si="6"/>
        <v>否</v>
      </c>
      <c r="G85" s="278" t="str">
        <f t="shared" si="7"/>
        <v>项</v>
      </c>
    </row>
    <row r="86" s="278" customFormat="1" ht="38" customHeight="1" spans="1:7">
      <c r="A86" s="302" t="s">
        <v>2693</v>
      </c>
      <c r="B86" s="300" t="s">
        <v>2665</v>
      </c>
      <c r="C86" s="301"/>
      <c r="D86" s="301"/>
      <c r="E86" s="332" t="str">
        <f t="shared" si="3"/>
        <v/>
      </c>
      <c r="F86" s="299" t="str">
        <f t="shared" si="6"/>
        <v>否</v>
      </c>
      <c r="G86" s="278" t="str">
        <f t="shared" si="7"/>
        <v>项</v>
      </c>
    </row>
    <row r="87" s="278" customFormat="1" ht="38" customHeight="1" spans="1:7">
      <c r="A87" s="302" t="s">
        <v>2694</v>
      </c>
      <c r="B87" s="300" t="s">
        <v>2695</v>
      </c>
      <c r="C87" s="301"/>
      <c r="D87" s="301"/>
      <c r="E87" s="332" t="str">
        <f t="shared" si="3"/>
        <v/>
      </c>
      <c r="F87" s="299" t="str">
        <f t="shared" si="6"/>
        <v>否</v>
      </c>
      <c r="G87" s="278" t="str">
        <f t="shared" si="7"/>
        <v>项</v>
      </c>
    </row>
    <row r="88" s="278" customFormat="1" ht="38" customHeight="1" spans="1:7">
      <c r="A88" s="302" t="s">
        <v>2696</v>
      </c>
      <c r="B88" s="300" t="s">
        <v>2697</v>
      </c>
      <c r="C88" s="301"/>
      <c r="D88" s="301"/>
      <c r="E88" s="332" t="str">
        <f t="shared" si="3"/>
        <v/>
      </c>
      <c r="F88" s="299" t="str">
        <f t="shared" si="6"/>
        <v>否</v>
      </c>
      <c r="G88" s="278" t="str">
        <f t="shared" si="7"/>
        <v>款</v>
      </c>
    </row>
    <row r="89" s="278" customFormat="1" ht="38" customHeight="1" spans="1:7">
      <c r="A89" s="302" t="s">
        <v>2698</v>
      </c>
      <c r="B89" s="300" t="s">
        <v>2671</v>
      </c>
      <c r="C89" s="301"/>
      <c r="D89" s="301"/>
      <c r="E89" s="332" t="str">
        <f t="shared" si="3"/>
        <v/>
      </c>
      <c r="F89" s="299" t="str">
        <f t="shared" si="6"/>
        <v>否</v>
      </c>
      <c r="G89" s="278" t="str">
        <f t="shared" si="7"/>
        <v>项</v>
      </c>
    </row>
    <row r="90" s="278" customFormat="1" ht="38" customHeight="1" spans="1:7">
      <c r="A90" s="302" t="s">
        <v>2699</v>
      </c>
      <c r="B90" s="300" t="s">
        <v>2700</v>
      </c>
      <c r="C90" s="301"/>
      <c r="D90" s="301"/>
      <c r="E90" s="332" t="str">
        <f t="shared" si="3"/>
        <v/>
      </c>
      <c r="F90" s="299" t="str">
        <f t="shared" si="6"/>
        <v>否</v>
      </c>
      <c r="G90" s="278" t="str">
        <f t="shared" si="7"/>
        <v>项</v>
      </c>
    </row>
    <row r="91" s="278" customFormat="1" ht="38" customHeight="1" spans="1:7">
      <c r="A91" s="302" t="s">
        <v>2701</v>
      </c>
      <c r="B91" s="300" t="s">
        <v>2702</v>
      </c>
      <c r="C91" s="301"/>
      <c r="D91" s="301"/>
      <c r="E91" s="332" t="str">
        <f t="shared" si="3"/>
        <v/>
      </c>
      <c r="F91" s="299" t="str">
        <f t="shared" si="6"/>
        <v>否</v>
      </c>
      <c r="G91" s="278" t="str">
        <f t="shared" si="7"/>
        <v>款</v>
      </c>
    </row>
    <row r="92" s="278" customFormat="1" ht="38" customHeight="1" spans="1:7">
      <c r="A92" s="302" t="s">
        <v>2703</v>
      </c>
      <c r="B92" s="300" t="s">
        <v>2622</v>
      </c>
      <c r="C92" s="301"/>
      <c r="D92" s="301"/>
      <c r="E92" s="332" t="str">
        <f t="shared" si="3"/>
        <v/>
      </c>
      <c r="F92" s="299" t="str">
        <f t="shared" si="6"/>
        <v>否</v>
      </c>
      <c r="G92" s="278" t="str">
        <f t="shared" si="7"/>
        <v>项</v>
      </c>
    </row>
    <row r="93" s="278" customFormat="1" ht="38" customHeight="1" spans="1:7">
      <c r="A93" s="302" t="s">
        <v>2704</v>
      </c>
      <c r="B93" s="300" t="s">
        <v>2624</v>
      </c>
      <c r="C93" s="301"/>
      <c r="D93" s="301"/>
      <c r="E93" s="332" t="str">
        <f t="shared" si="3"/>
        <v/>
      </c>
      <c r="F93" s="299" t="str">
        <f t="shared" si="6"/>
        <v>否</v>
      </c>
      <c r="G93" s="278" t="str">
        <f t="shared" si="7"/>
        <v>项</v>
      </c>
    </row>
    <row r="94" s="278" customFormat="1" ht="38" customHeight="1" spans="1:7">
      <c r="A94" s="302" t="s">
        <v>2705</v>
      </c>
      <c r="B94" s="300" t="s">
        <v>2626</v>
      </c>
      <c r="C94" s="301"/>
      <c r="D94" s="301"/>
      <c r="E94" s="332" t="str">
        <f t="shared" si="3"/>
        <v/>
      </c>
      <c r="F94" s="299" t="str">
        <f t="shared" si="6"/>
        <v>否</v>
      </c>
      <c r="G94" s="278" t="str">
        <f t="shared" si="7"/>
        <v>项</v>
      </c>
    </row>
    <row r="95" s="278" customFormat="1" ht="38" customHeight="1" spans="1:7">
      <c r="A95" s="302" t="s">
        <v>2706</v>
      </c>
      <c r="B95" s="300" t="s">
        <v>2628</v>
      </c>
      <c r="C95" s="301"/>
      <c r="D95" s="301"/>
      <c r="E95" s="332" t="str">
        <f t="shared" si="3"/>
        <v/>
      </c>
      <c r="F95" s="299" t="str">
        <f t="shared" si="6"/>
        <v>否</v>
      </c>
      <c r="G95" s="278" t="str">
        <f t="shared" si="7"/>
        <v>项</v>
      </c>
    </row>
    <row r="96" ht="38" customHeight="1" spans="1:7">
      <c r="A96" s="302" t="s">
        <v>2707</v>
      </c>
      <c r="B96" s="300" t="s">
        <v>2634</v>
      </c>
      <c r="C96" s="301"/>
      <c r="D96" s="301"/>
      <c r="E96" s="332" t="str">
        <f t="shared" si="3"/>
        <v/>
      </c>
      <c r="F96" s="299" t="str">
        <f t="shared" si="6"/>
        <v>否</v>
      </c>
      <c r="G96" s="278" t="str">
        <f t="shared" si="7"/>
        <v>项</v>
      </c>
    </row>
    <row r="97" ht="38" customHeight="1" spans="1:7">
      <c r="A97" s="302" t="s">
        <v>2708</v>
      </c>
      <c r="B97" s="300" t="s">
        <v>2638</v>
      </c>
      <c r="C97" s="301"/>
      <c r="D97" s="301"/>
      <c r="E97" s="332" t="str">
        <f t="shared" si="3"/>
        <v/>
      </c>
      <c r="F97" s="299" t="str">
        <f t="shared" si="6"/>
        <v>否</v>
      </c>
      <c r="G97" s="278" t="str">
        <f t="shared" si="7"/>
        <v>项</v>
      </c>
    </row>
    <row r="98" ht="38" customHeight="1" spans="1:7">
      <c r="A98" s="302" t="s">
        <v>2709</v>
      </c>
      <c r="B98" s="300" t="s">
        <v>2640</v>
      </c>
      <c r="C98" s="301"/>
      <c r="D98" s="301"/>
      <c r="E98" s="332" t="str">
        <f t="shared" si="3"/>
        <v/>
      </c>
      <c r="F98" s="299" t="str">
        <f t="shared" si="6"/>
        <v>否</v>
      </c>
      <c r="G98" s="278" t="str">
        <f t="shared" si="7"/>
        <v>项</v>
      </c>
    </row>
    <row r="99" s="278" customFormat="1" ht="38" customHeight="1" spans="1:7">
      <c r="A99" s="302" t="s">
        <v>2710</v>
      </c>
      <c r="B99" s="300" t="s">
        <v>2711</v>
      </c>
      <c r="C99" s="301"/>
      <c r="D99" s="301"/>
      <c r="E99" s="332" t="str">
        <f t="shared" si="3"/>
        <v/>
      </c>
      <c r="F99" s="299" t="str">
        <f t="shared" si="6"/>
        <v>否</v>
      </c>
      <c r="G99" s="278" t="str">
        <f t="shared" si="7"/>
        <v>项</v>
      </c>
    </row>
    <row r="100" s="278" customFormat="1" ht="38" customHeight="1" spans="1:7">
      <c r="A100" s="294" t="s">
        <v>90</v>
      </c>
      <c r="B100" s="295" t="s">
        <v>2712</v>
      </c>
      <c r="C100" s="297">
        <f>C101+C106+C111+C116+C119+C124</f>
        <v>840</v>
      </c>
      <c r="D100" s="297">
        <f>D101+D106+D111+D116+D119+D124</f>
        <v>1172</v>
      </c>
      <c r="E100" s="332">
        <f t="shared" si="3"/>
        <v>39.52</v>
      </c>
      <c r="F100" s="299" t="str">
        <f t="shared" si="6"/>
        <v>是</v>
      </c>
      <c r="G100" s="278" t="str">
        <f t="shared" si="7"/>
        <v>类</v>
      </c>
    </row>
    <row r="101" ht="38" customHeight="1" spans="1:7">
      <c r="A101" s="302" t="s">
        <v>2713</v>
      </c>
      <c r="B101" s="300" t="s">
        <v>2714</v>
      </c>
      <c r="C101" s="301">
        <v>447</v>
      </c>
      <c r="D101" s="301">
        <v>591</v>
      </c>
      <c r="E101" s="332">
        <f t="shared" si="3"/>
        <v>32.21</v>
      </c>
      <c r="F101" s="299" t="str">
        <f t="shared" si="6"/>
        <v>是</v>
      </c>
      <c r="G101" s="278" t="str">
        <f t="shared" si="7"/>
        <v>款</v>
      </c>
    </row>
    <row r="102" s="278" customFormat="1" ht="38" customHeight="1" spans="1:7">
      <c r="A102" s="302" t="s">
        <v>2715</v>
      </c>
      <c r="B102" s="300" t="s">
        <v>2592</v>
      </c>
      <c r="C102" s="301">
        <v>379</v>
      </c>
      <c r="D102" s="301">
        <v>495</v>
      </c>
      <c r="E102" s="332">
        <f t="shared" si="3"/>
        <v>30.61</v>
      </c>
      <c r="F102" s="299" t="str">
        <f t="shared" si="6"/>
        <v>是</v>
      </c>
      <c r="G102" s="278" t="str">
        <f t="shared" si="7"/>
        <v>项</v>
      </c>
    </row>
    <row r="103" s="278" customFormat="1" ht="38" customHeight="1" spans="1:7">
      <c r="A103" s="302" t="s">
        <v>2716</v>
      </c>
      <c r="B103" s="300" t="s">
        <v>2717</v>
      </c>
      <c r="C103" s="301"/>
      <c r="D103" s="301"/>
      <c r="E103" s="332" t="str">
        <f t="shared" si="3"/>
        <v/>
      </c>
      <c r="F103" s="299" t="str">
        <f t="shared" si="6"/>
        <v>否</v>
      </c>
      <c r="G103" s="278" t="str">
        <f t="shared" si="7"/>
        <v>项</v>
      </c>
    </row>
    <row r="104" s="278" customFormat="1" ht="38" customHeight="1" spans="1:7">
      <c r="A104" s="302" t="s">
        <v>2718</v>
      </c>
      <c r="B104" s="300" t="s">
        <v>2719</v>
      </c>
      <c r="C104" s="301"/>
      <c r="D104" s="301"/>
      <c r="E104" s="332" t="str">
        <f t="shared" si="3"/>
        <v/>
      </c>
      <c r="F104" s="299" t="str">
        <f t="shared" si="6"/>
        <v>否</v>
      </c>
      <c r="G104" s="278" t="str">
        <f t="shared" si="7"/>
        <v>项</v>
      </c>
    </row>
    <row r="105" s="278" customFormat="1" ht="38" customHeight="1" spans="1:7">
      <c r="A105" s="302" t="s">
        <v>2720</v>
      </c>
      <c r="B105" s="300" t="s">
        <v>2721</v>
      </c>
      <c r="C105" s="301">
        <v>68</v>
      </c>
      <c r="D105" s="301">
        <v>96</v>
      </c>
      <c r="E105" s="332">
        <f t="shared" si="3"/>
        <v>41.18</v>
      </c>
      <c r="F105" s="299" t="str">
        <f t="shared" si="6"/>
        <v>是</v>
      </c>
      <c r="G105" s="278" t="str">
        <f t="shared" si="7"/>
        <v>项</v>
      </c>
    </row>
    <row r="106" s="278" customFormat="1" ht="38" customHeight="1" spans="1:7">
      <c r="A106" s="302" t="s">
        <v>2722</v>
      </c>
      <c r="B106" s="300" t="s">
        <v>2723</v>
      </c>
      <c r="C106" s="301"/>
      <c r="D106" s="301"/>
      <c r="E106" s="332" t="str">
        <f t="shared" si="3"/>
        <v/>
      </c>
      <c r="F106" s="299" t="str">
        <f t="shared" si="6"/>
        <v>否</v>
      </c>
      <c r="G106" s="278" t="str">
        <f t="shared" si="7"/>
        <v>款</v>
      </c>
    </row>
    <row r="107" ht="38" customHeight="1" spans="1:7">
      <c r="A107" s="302" t="s">
        <v>2724</v>
      </c>
      <c r="B107" s="300" t="s">
        <v>2592</v>
      </c>
      <c r="C107" s="301"/>
      <c r="D107" s="301"/>
      <c r="E107" s="332" t="str">
        <f t="shared" si="3"/>
        <v/>
      </c>
      <c r="F107" s="299" t="str">
        <f t="shared" si="6"/>
        <v>否</v>
      </c>
      <c r="G107" s="278" t="str">
        <f t="shared" si="7"/>
        <v>项</v>
      </c>
    </row>
    <row r="108" s="278" customFormat="1" ht="38" customHeight="1" spans="1:7">
      <c r="A108" s="302" t="s">
        <v>2725</v>
      </c>
      <c r="B108" s="300" t="s">
        <v>2717</v>
      </c>
      <c r="C108" s="301"/>
      <c r="D108" s="301"/>
      <c r="E108" s="332" t="str">
        <f t="shared" si="3"/>
        <v/>
      </c>
      <c r="F108" s="299" t="str">
        <f t="shared" si="6"/>
        <v>否</v>
      </c>
      <c r="G108" s="278" t="str">
        <f t="shared" si="7"/>
        <v>项</v>
      </c>
    </row>
    <row r="109" s="278" customFormat="1" ht="38" customHeight="1" spans="1:7">
      <c r="A109" s="302" t="s">
        <v>2726</v>
      </c>
      <c r="B109" s="300" t="s">
        <v>2727</v>
      </c>
      <c r="C109" s="301"/>
      <c r="D109" s="301"/>
      <c r="E109" s="332" t="str">
        <f t="shared" si="3"/>
        <v/>
      </c>
      <c r="F109" s="299" t="str">
        <f t="shared" si="6"/>
        <v>否</v>
      </c>
      <c r="G109" s="278" t="str">
        <f t="shared" si="7"/>
        <v>项</v>
      </c>
    </row>
    <row r="110" s="278" customFormat="1" ht="38" customHeight="1" spans="1:7">
      <c r="A110" s="302" t="s">
        <v>2728</v>
      </c>
      <c r="B110" s="300" t="s">
        <v>2729</v>
      </c>
      <c r="C110" s="301"/>
      <c r="D110" s="301"/>
      <c r="E110" s="332" t="str">
        <f t="shared" si="3"/>
        <v/>
      </c>
      <c r="F110" s="299" t="str">
        <f t="shared" si="6"/>
        <v>否</v>
      </c>
      <c r="G110" s="278" t="str">
        <f t="shared" si="7"/>
        <v>项</v>
      </c>
    </row>
    <row r="111" ht="38" customHeight="1" spans="1:7">
      <c r="A111" s="302" t="s">
        <v>2730</v>
      </c>
      <c r="B111" s="300" t="s">
        <v>2731</v>
      </c>
      <c r="C111" s="301"/>
      <c r="D111" s="301"/>
      <c r="E111" s="332" t="str">
        <f t="shared" si="3"/>
        <v/>
      </c>
      <c r="F111" s="299" t="str">
        <f t="shared" si="6"/>
        <v>否</v>
      </c>
      <c r="G111" s="278" t="str">
        <f t="shared" si="7"/>
        <v>款</v>
      </c>
    </row>
    <row r="112" s="278" customFormat="1" ht="38" customHeight="1" spans="1:7">
      <c r="A112" s="302" t="s">
        <v>2732</v>
      </c>
      <c r="B112" s="300" t="s">
        <v>2733</v>
      </c>
      <c r="C112" s="301"/>
      <c r="D112" s="301"/>
      <c r="E112" s="332" t="str">
        <f t="shared" si="3"/>
        <v/>
      </c>
      <c r="F112" s="299" t="str">
        <f t="shared" si="6"/>
        <v>否</v>
      </c>
      <c r="G112" s="278" t="str">
        <f t="shared" si="7"/>
        <v>项</v>
      </c>
    </row>
    <row r="113" s="278" customFormat="1" ht="38" customHeight="1" spans="1:7">
      <c r="A113" s="302" t="s">
        <v>2734</v>
      </c>
      <c r="B113" s="300" t="s">
        <v>2735</v>
      </c>
      <c r="C113" s="301"/>
      <c r="D113" s="301"/>
      <c r="E113" s="332" t="str">
        <f t="shared" si="3"/>
        <v/>
      </c>
      <c r="F113" s="299" t="str">
        <f t="shared" si="6"/>
        <v>否</v>
      </c>
      <c r="G113" s="278" t="str">
        <f t="shared" si="7"/>
        <v>项</v>
      </c>
    </row>
    <row r="114" s="278" customFormat="1" ht="38" customHeight="1" spans="1:7">
      <c r="A114" s="302" t="s">
        <v>2736</v>
      </c>
      <c r="B114" s="300" t="s">
        <v>2737</v>
      </c>
      <c r="C114" s="301"/>
      <c r="D114" s="301"/>
      <c r="E114" s="332" t="str">
        <f t="shared" si="3"/>
        <v/>
      </c>
      <c r="F114" s="299" t="str">
        <f t="shared" si="6"/>
        <v>否</v>
      </c>
      <c r="G114" s="278" t="str">
        <f t="shared" si="7"/>
        <v>项</v>
      </c>
    </row>
    <row r="115" ht="38" customHeight="1" spans="1:7">
      <c r="A115" s="302" t="s">
        <v>2738</v>
      </c>
      <c r="B115" s="300" t="s">
        <v>2739</v>
      </c>
      <c r="C115" s="301"/>
      <c r="D115" s="301"/>
      <c r="E115" s="332" t="str">
        <f t="shared" si="3"/>
        <v/>
      </c>
      <c r="F115" s="299" t="str">
        <f t="shared" si="6"/>
        <v>否</v>
      </c>
      <c r="G115" s="278" t="str">
        <f t="shared" si="7"/>
        <v>项</v>
      </c>
    </row>
    <row r="116" s="278" customFormat="1" ht="38" customHeight="1" spans="1:7">
      <c r="A116" s="305">
        <v>21370</v>
      </c>
      <c r="B116" s="300" t="s">
        <v>2740</v>
      </c>
      <c r="C116" s="301"/>
      <c r="D116" s="301"/>
      <c r="E116" s="332" t="str">
        <f t="shared" si="3"/>
        <v/>
      </c>
      <c r="F116" s="299" t="str">
        <f t="shared" si="6"/>
        <v>否</v>
      </c>
      <c r="G116" s="278" t="str">
        <f t="shared" si="7"/>
        <v>款</v>
      </c>
    </row>
    <row r="117" s="278" customFormat="1" ht="38" customHeight="1" spans="1:7">
      <c r="A117" s="305">
        <v>2137001</v>
      </c>
      <c r="B117" s="300" t="s">
        <v>2592</v>
      </c>
      <c r="C117" s="301"/>
      <c r="D117" s="301"/>
      <c r="E117" s="332" t="str">
        <f t="shared" si="3"/>
        <v/>
      </c>
      <c r="F117" s="299" t="str">
        <f t="shared" si="6"/>
        <v>否</v>
      </c>
      <c r="G117" s="278" t="str">
        <f t="shared" si="7"/>
        <v>项</v>
      </c>
    </row>
    <row r="118" ht="38" customHeight="1" spans="1:7">
      <c r="A118" s="305">
        <v>2137099</v>
      </c>
      <c r="B118" s="300" t="s">
        <v>2741</v>
      </c>
      <c r="C118" s="301"/>
      <c r="D118" s="301"/>
      <c r="E118" s="332" t="str">
        <f t="shared" si="3"/>
        <v/>
      </c>
      <c r="F118" s="299" t="str">
        <f t="shared" si="6"/>
        <v>否</v>
      </c>
      <c r="G118" s="278" t="str">
        <f t="shared" si="7"/>
        <v>项</v>
      </c>
    </row>
    <row r="119" s="278" customFormat="1" ht="38" customHeight="1" spans="1:7">
      <c r="A119" s="305">
        <v>21371</v>
      </c>
      <c r="B119" s="300" t="s">
        <v>2742</v>
      </c>
      <c r="C119" s="301"/>
      <c r="D119" s="301"/>
      <c r="E119" s="332" t="str">
        <f t="shared" si="3"/>
        <v/>
      </c>
      <c r="F119" s="299" t="str">
        <f t="shared" si="6"/>
        <v>否</v>
      </c>
      <c r="G119" s="278" t="str">
        <f t="shared" si="7"/>
        <v>款</v>
      </c>
    </row>
    <row r="120" ht="38" customHeight="1" spans="1:7">
      <c r="A120" s="305">
        <v>2137101</v>
      </c>
      <c r="B120" s="300" t="s">
        <v>2733</v>
      </c>
      <c r="C120" s="301"/>
      <c r="D120" s="301"/>
      <c r="E120" s="332" t="str">
        <f t="shared" si="3"/>
        <v/>
      </c>
      <c r="F120" s="299" t="str">
        <f t="shared" si="6"/>
        <v>否</v>
      </c>
      <c r="G120" s="278" t="str">
        <f t="shared" si="7"/>
        <v>项</v>
      </c>
    </row>
    <row r="121" s="278" customFormat="1" ht="38" customHeight="1" spans="1:7">
      <c r="A121" s="305">
        <v>2137102</v>
      </c>
      <c r="B121" s="300" t="s">
        <v>2743</v>
      </c>
      <c r="C121" s="301"/>
      <c r="D121" s="301"/>
      <c r="E121" s="332" t="str">
        <f t="shared" si="3"/>
        <v/>
      </c>
      <c r="F121" s="299" t="str">
        <f t="shared" si="6"/>
        <v>否</v>
      </c>
      <c r="G121" s="278" t="str">
        <f t="shared" si="7"/>
        <v>项</v>
      </c>
    </row>
    <row r="122" s="278" customFormat="1" ht="38" customHeight="1" spans="1:7">
      <c r="A122" s="305">
        <v>2137103</v>
      </c>
      <c r="B122" s="300" t="s">
        <v>2737</v>
      </c>
      <c r="C122" s="301"/>
      <c r="D122" s="301"/>
      <c r="E122" s="332" t="str">
        <f>IFERROR((D122/C122-1)*100,"")</f>
        <v/>
      </c>
      <c r="F122" s="299" t="str">
        <f t="shared" si="6"/>
        <v>否</v>
      </c>
      <c r="G122" s="278" t="str">
        <f t="shared" si="7"/>
        <v>项</v>
      </c>
    </row>
    <row r="123" s="278" customFormat="1" ht="38" customHeight="1" spans="1:7">
      <c r="A123" s="305">
        <v>2137199</v>
      </c>
      <c r="B123" s="300" t="s">
        <v>2744</v>
      </c>
      <c r="C123" s="301"/>
      <c r="D123" s="301"/>
      <c r="E123" s="332" t="str">
        <f>IFERROR((D123/C123-1)*100,"")</f>
        <v/>
      </c>
      <c r="F123" s="299" t="str">
        <f t="shared" si="6"/>
        <v>否</v>
      </c>
      <c r="G123" s="278" t="str">
        <f t="shared" si="7"/>
        <v>项</v>
      </c>
    </row>
    <row r="124" s="278" customFormat="1" ht="38" customHeight="1" spans="1:6">
      <c r="A124" s="305" t="s">
        <v>2745</v>
      </c>
      <c r="B124" s="300" t="s">
        <v>2746</v>
      </c>
      <c r="C124" s="301">
        <v>393</v>
      </c>
      <c r="D124" s="301">
        <v>581</v>
      </c>
      <c r="E124" s="332"/>
      <c r="F124" s="299"/>
    </row>
    <row r="125" s="278" customFormat="1" ht="38" customHeight="1" spans="1:6">
      <c r="A125" s="305" t="s">
        <v>2747</v>
      </c>
      <c r="B125" s="300" t="s">
        <v>2748</v>
      </c>
      <c r="C125" s="301">
        <v>393</v>
      </c>
      <c r="D125" s="301">
        <v>523</v>
      </c>
      <c r="E125" s="332"/>
      <c r="F125" s="299"/>
    </row>
    <row r="126" s="278" customFormat="1" ht="38" customHeight="1" spans="1:6">
      <c r="A126" s="305" t="s">
        <v>2749</v>
      </c>
      <c r="B126" s="300" t="s">
        <v>2750</v>
      </c>
      <c r="C126" s="301"/>
      <c r="D126" s="301">
        <v>58</v>
      </c>
      <c r="E126" s="332"/>
      <c r="F126" s="299"/>
    </row>
    <row r="127" s="278" customFormat="1" ht="38" customHeight="1" spans="1:7">
      <c r="A127" s="294" t="s">
        <v>92</v>
      </c>
      <c r="B127" s="295" t="s">
        <v>2751</v>
      </c>
      <c r="C127" s="297">
        <f>C128+C133+C138+C143+C152+C159+C168+C171+C174+C175</f>
        <v>0</v>
      </c>
      <c r="D127" s="297">
        <f>D128+D133+D138+D143+D152+D159+D168+D171+D174+D175</f>
        <v>0</v>
      </c>
      <c r="E127" s="332" t="str">
        <f t="shared" ref="E127:E176" si="8">IFERROR((D127/C127-1)*100,"")</f>
        <v/>
      </c>
      <c r="F127" s="299" t="str">
        <f t="shared" ref="F127:F136" si="9">IF(LEN(A127)=3,"是",IF(B127&lt;&gt;"",IF(SUM(C127:D127)&lt;&gt;0,"是","否"),"是"))</f>
        <v>是</v>
      </c>
      <c r="G127" s="278" t="str">
        <f t="shared" ref="G127:G136" si="10">IF(LEN(A127)=3,"类",IF(LEN(A127)=5,"款","项"))</f>
        <v>类</v>
      </c>
    </row>
    <row r="128" s="278" customFormat="1" ht="38" customHeight="1" spans="1:7">
      <c r="A128" s="302" t="s">
        <v>2752</v>
      </c>
      <c r="B128" s="300" t="s">
        <v>2753</v>
      </c>
      <c r="C128" s="301"/>
      <c r="D128" s="301"/>
      <c r="E128" s="332" t="str">
        <f t="shared" si="8"/>
        <v/>
      </c>
      <c r="F128" s="299" t="str">
        <f t="shared" si="9"/>
        <v>否</v>
      </c>
      <c r="G128" s="278" t="str">
        <f t="shared" si="10"/>
        <v>款</v>
      </c>
    </row>
    <row r="129" ht="38" customHeight="1" spans="1:7">
      <c r="A129" s="302" t="s">
        <v>2754</v>
      </c>
      <c r="B129" s="300" t="s">
        <v>2755</v>
      </c>
      <c r="C129" s="301"/>
      <c r="D129" s="301"/>
      <c r="E129" s="332" t="str">
        <f t="shared" si="8"/>
        <v/>
      </c>
      <c r="F129" s="299" t="str">
        <f t="shared" si="9"/>
        <v>否</v>
      </c>
      <c r="G129" s="278" t="str">
        <f t="shared" si="10"/>
        <v>项</v>
      </c>
    </row>
    <row r="130" s="278" customFormat="1" ht="38" customHeight="1" spans="1:7">
      <c r="A130" s="302" t="s">
        <v>2756</v>
      </c>
      <c r="B130" s="300" t="s">
        <v>2757</v>
      </c>
      <c r="C130" s="301"/>
      <c r="D130" s="301"/>
      <c r="E130" s="332" t="str">
        <f t="shared" si="8"/>
        <v/>
      </c>
      <c r="F130" s="299" t="str">
        <f t="shared" si="9"/>
        <v>否</v>
      </c>
      <c r="G130" s="278" t="str">
        <f t="shared" si="10"/>
        <v>项</v>
      </c>
    </row>
    <row r="131" s="278" customFormat="1" ht="38" customHeight="1" spans="1:7">
      <c r="A131" s="302" t="s">
        <v>2758</v>
      </c>
      <c r="B131" s="300" t="s">
        <v>2759</v>
      </c>
      <c r="C131" s="301"/>
      <c r="D131" s="301"/>
      <c r="E131" s="332" t="str">
        <f t="shared" si="8"/>
        <v/>
      </c>
      <c r="F131" s="299" t="str">
        <f t="shared" si="9"/>
        <v>否</v>
      </c>
      <c r="G131" s="278" t="str">
        <f t="shared" si="10"/>
        <v>项</v>
      </c>
    </row>
    <row r="132" s="278" customFormat="1" ht="38" customHeight="1" spans="1:7">
      <c r="A132" s="302" t="s">
        <v>2760</v>
      </c>
      <c r="B132" s="300" t="s">
        <v>2761</v>
      </c>
      <c r="C132" s="301"/>
      <c r="D132" s="301"/>
      <c r="E132" s="332" t="str">
        <f t="shared" si="8"/>
        <v/>
      </c>
      <c r="F132" s="299" t="str">
        <f t="shared" si="9"/>
        <v>否</v>
      </c>
      <c r="G132" s="278" t="str">
        <f t="shared" si="10"/>
        <v>项</v>
      </c>
    </row>
    <row r="133" ht="38" customHeight="1" spans="1:7">
      <c r="A133" s="302" t="s">
        <v>2762</v>
      </c>
      <c r="B133" s="300" t="s">
        <v>2763</v>
      </c>
      <c r="C133" s="301"/>
      <c r="D133" s="301"/>
      <c r="E133" s="332" t="str">
        <f t="shared" si="8"/>
        <v/>
      </c>
      <c r="F133" s="299" t="str">
        <f t="shared" si="9"/>
        <v>否</v>
      </c>
      <c r="G133" s="278" t="str">
        <f t="shared" si="10"/>
        <v>款</v>
      </c>
    </row>
    <row r="134" ht="38" customHeight="1" spans="1:7">
      <c r="A134" s="302" t="s">
        <v>2764</v>
      </c>
      <c r="B134" s="300" t="s">
        <v>2759</v>
      </c>
      <c r="C134" s="301"/>
      <c r="D134" s="301"/>
      <c r="E134" s="332" t="str">
        <f t="shared" si="8"/>
        <v/>
      </c>
      <c r="F134" s="299" t="str">
        <f t="shared" si="9"/>
        <v>否</v>
      </c>
      <c r="G134" s="278" t="str">
        <f t="shared" si="10"/>
        <v>项</v>
      </c>
    </row>
    <row r="135" s="278" customFormat="1" ht="38" customHeight="1" spans="1:7">
      <c r="A135" s="302" t="s">
        <v>2765</v>
      </c>
      <c r="B135" s="300" t="s">
        <v>2766</v>
      </c>
      <c r="C135" s="301"/>
      <c r="D135" s="301"/>
      <c r="E135" s="332" t="str">
        <f t="shared" si="8"/>
        <v/>
      </c>
      <c r="F135" s="299" t="str">
        <f t="shared" si="9"/>
        <v>否</v>
      </c>
      <c r="G135" s="278" t="str">
        <f t="shared" si="10"/>
        <v>项</v>
      </c>
    </row>
    <row r="136" ht="38" customHeight="1" spans="1:7">
      <c r="A136" s="302" t="s">
        <v>2767</v>
      </c>
      <c r="B136" s="300" t="s">
        <v>2768</v>
      </c>
      <c r="C136" s="301"/>
      <c r="D136" s="301"/>
      <c r="E136" s="332" t="str">
        <f t="shared" si="8"/>
        <v/>
      </c>
      <c r="F136" s="299" t="str">
        <f t="shared" si="9"/>
        <v>否</v>
      </c>
      <c r="G136" s="278" t="str">
        <f t="shared" si="10"/>
        <v>项</v>
      </c>
    </row>
    <row r="137" ht="38" customHeight="1" spans="1:7">
      <c r="A137" s="302" t="s">
        <v>2769</v>
      </c>
      <c r="B137" s="300" t="s">
        <v>2770</v>
      </c>
      <c r="C137" s="301"/>
      <c r="D137" s="301"/>
      <c r="E137" s="332" t="str">
        <f t="shared" si="8"/>
        <v/>
      </c>
      <c r="F137" s="299" t="str">
        <f t="shared" ref="F137:F200" si="11">IF(LEN(A137)=3,"是",IF(B137&lt;&gt;"",IF(SUM(C137:D137)&lt;&gt;0,"是","否"),"是"))</f>
        <v>否</v>
      </c>
      <c r="G137" s="278" t="str">
        <f t="shared" ref="G137:G200" si="12">IF(LEN(A137)=3,"类",IF(LEN(A137)=5,"款","项"))</f>
        <v>项</v>
      </c>
    </row>
    <row r="138" s="278" customFormat="1" ht="38" customHeight="1" spans="1:7">
      <c r="A138" s="302" t="s">
        <v>2771</v>
      </c>
      <c r="B138" s="300" t="s">
        <v>2772</v>
      </c>
      <c r="C138" s="301"/>
      <c r="D138" s="301"/>
      <c r="E138" s="332" t="str">
        <f t="shared" si="8"/>
        <v/>
      </c>
      <c r="F138" s="299" t="str">
        <f t="shared" si="11"/>
        <v>否</v>
      </c>
      <c r="G138" s="278" t="str">
        <f t="shared" si="12"/>
        <v>款</v>
      </c>
    </row>
    <row r="139" s="278" customFormat="1" ht="38" customHeight="1" spans="1:7">
      <c r="A139" s="302" t="s">
        <v>2773</v>
      </c>
      <c r="B139" s="300" t="s">
        <v>2774</v>
      </c>
      <c r="C139" s="301"/>
      <c r="D139" s="301"/>
      <c r="E139" s="332" t="str">
        <f t="shared" si="8"/>
        <v/>
      </c>
      <c r="F139" s="299" t="str">
        <f t="shared" si="11"/>
        <v>否</v>
      </c>
      <c r="G139" s="278" t="str">
        <f t="shared" si="12"/>
        <v>项</v>
      </c>
    </row>
    <row r="140" s="278" customFormat="1" ht="38" customHeight="1" spans="1:7">
      <c r="A140" s="302" t="s">
        <v>2775</v>
      </c>
      <c r="B140" s="300" t="s">
        <v>2776</v>
      </c>
      <c r="C140" s="301"/>
      <c r="D140" s="301"/>
      <c r="E140" s="332" t="str">
        <f t="shared" si="8"/>
        <v/>
      </c>
      <c r="F140" s="299" t="str">
        <f t="shared" si="11"/>
        <v>否</v>
      </c>
      <c r="G140" s="278" t="str">
        <f t="shared" si="12"/>
        <v>项</v>
      </c>
    </row>
    <row r="141" s="278" customFormat="1" ht="38" customHeight="1" spans="1:7">
      <c r="A141" s="302" t="s">
        <v>2777</v>
      </c>
      <c r="B141" s="300" t="s">
        <v>2778</v>
      </c>
      <c r="C141" s="301"/>
      <c r="D141" s="301"/>
      <c r="E141" s="332" t="str">
        <f t="shared" si="8"/>
        <v/>
      </c>
      <c r="F141" s="299" t="str">
        <f t="shared" si="11"/>
        <v>否</v>
      </c>
      <c r="G141" s="278" t="str">
        <f t="shared" si="12"/>
        <v>项</v>
      </c>
    </row>
    <row r="142" s="278" customFormat="1" ht="38" customHeight="1" spans="1:7">
      <c r="A142" s="302" t="s">
        <v>2779</v>
      </c>
      <c r="B142" s="300" t="s">
        <v>2780</v>
      </c>
      <c r="C142" s="301"/>
      <c r="D142" s="301"/>
      <c r="E142" s="332" t="str">
        <f t="shared" si="8"/>
        <v/>
      </c>
      <c r="F142" s="299" t="str">
        <f t="shared" si="11"/>
        <v>否</v>
      </c>
      <c r="G142" s="278" t="str">
        <f t="shared" si="12"/>
        <v>项</v>
      </c>
    </row>
    <row r="143" s="278" customFormat="1" ht="38" customHeight="1" spans="1:7">
      <c r="A143" s="302" t="s">
        <v>2781</v>
      </c>
      <c r="B143" s="300" t="s">
        <v>2782</v>
      </c>
      <c r="C143" s="301"/>
      <c r="D143" s="301"/>
      <c r="E143" s="332" t="str">
        <f t="shared" si="8"/>
        <v/>
      </c>
      <c r="F143" s="299" t="str">
        <f t="shared" si="11"/>
        <v>否</v>
      </c>
      <c r="G143" s="278" t="str">
        <f t="shared" si="12"/>
        <v>款</v>
      </c>
    </row>
    <row r="144" s="278" customFormat="1" ht="38" customHeight="1" spans="1:7">
      <c r="A144" s="302" t="s">
        <v>2783</v>
      </c>
      <c r="B144" s="300" t="s">
        <v>2784</v>
      </c>
      <c r="C144" s="301"/>
      <c r="D144" s="301"/>
      <c r="E144" s="332" t="str">
        <f t="shared" si="8"/>
        <v/>
      </c>
      <c r="F144" s="299" t="str">
        <f t="shared" si="11"/>
        <v>否</v>
      </c>
      <c r="G144" s="278" t="str">
        <f t="shared" si="12"/>
        <v>项</v>
      </c>
    </row>
    <row r="145" s="278" customFormat="1" ht="38" customHeight="1" spans="1:7">
      <c r="A145" s="302" t="s">
        <v>2785</v>
      </c>
      <c r="B145" s="300" t="s">
        <v>2786</v>
      </c>
      <c r="C145" s="301"/>
      <c r="D145" s="301"/>
      <c r="E145" s="332" t="str">
        <f t="shared" si="8"/>
        <v/>
      </c>
      <c r="F145" s="299" t="str">
        <f t="shared" si="11"/>
        <v>否</v>
      </c>
      <c r="G145" s="278" t="str">
        <f t="shared" si="12"/>
        <v>项</v>
      </c>
    </row>
    <row r="146" s="278" customFormat="1" ht="38" customHeight="1" spans="1:7">
      <c r="A146" s="302" t="s">
        <v>2787</v>
      </c>
      <c r="B146" s="300" t="s">
        <v>2788</v>
      </c>
      <c r="C146" s="301"/>
      <c r="D146" s="301"/>
      <c r="E146" s="332" t="str">
        <f t="shared" si="8"/>
        <v/>
      </c>
      <c r="F146" s="299" t="str">
        <f t="shared" si="11"/>
        <v>否</v>
      </c>
      <c r="G146" s="278" t="str">
        <f t="shared" si="12"/>
        <v>项</v>
      </c>
    </row>
    <row r="147" s="278" customFormat="1" ht="38" customHeight="1" spans="1:7">
      <c r="A147" s="302" t="s">
        <v>2789</v>
      </c>
      <c r="B147" s="300" t="s">
        <v>2790</v>
      </c>
      <c r="C147" s="301"/>
      <c r="D147" s="301"/>
      <c r="E147" s="332" t="str">
        <f t="shared" si="8"/>
        <v/>
      </c>
      <c r="F147" s="299" t="str">
        <f t="shared" si="11"/>
        <v>否</v>
      </c>
      <c r="G147" s="278" t="str">
        <f t="shared" si="12"/>
        <v>项</v>
      </c>
    </row>
    <row r="148" s="278" customFormat="1" ht="38" customHeight="1" spans="1:7">
      <c r="A148" s="302" t="s">
        <v>2791</v>
      </c>
      <c r="B148" s="300" t="s">
        <v>2792</v>
      </c>
      <c r="C148" s="301"/>
      <c r="D148" s="301"/>
      <c r="E148" s="332" t="str">
        <f t="shared" si="8"/>
        <v/>
      </c>
      <c r="F148" s="299" t="str">
        <f t="shared" si="11"/>
        <v>否</v>
      </c>
      <c r="G148" s="278" t="str">
        <f t="shared" si="12"/>
        <v>项</v>
      </c>
    </row>
    <row r="149" s="278" customFormat="1" ht="38" customHeight="1" spans="1:7">
      <c r="A149" s="302" t="s">
        <v>2793</v>
      </c>
      <c r="B149" s="300" t="s">
        <v>2794</v>
      </c>
      <c r="C149" s="301"/>
      <c r="D149" s="301"/>
      <c r="E149" s="332" t="str">
        <f t="shared" si="8"/>
        <v/>
      </c>
      <c r="F149" s="299" t="str">
        <f t="shared" si="11"/>
        <v>否</v>
      </c>
      <c r="G149" s="278" t="str">
        <f t="shared" si="12"/>
        <v>项</v>
      </c>
    </row>
    <row r="150" s="278" customFormat="1" ht="38" customHeight="1" spans="1:7">
      <c r="A150" s="302" t="s">
        <v>2795</v>
      </c>
      <c r="B150" s="300" t="s">
        <v>2796</v>
      </c>
      <c r="C150" s="301"/>
      <c r="D150" s="301"/>
      <c r="E150" s="332" t="str">
        <f t="shared" si="8"/>
        <v/>
      </c>
      <c r="F150" s="299" t="str">
        <f t="shared" si="11"/>
        <v>否</v>
      </c>
      <c r="G150" s="278" t="str">
        <f t="shared" si="12"/>
        <v>项</v>
      </c>
    </row>
    <row r="151" s="278" customFormat="1" ht="38" customHeight="1" spans="1:7">
      <c r="A151" s="302" t="s">
        <v>2797</v>
      </c>
      <c r="B151" s="300" t="s">
        <v>2798</v>
      </c>
      <c r="C151" s="301"/>
      <c r="D151" s="301"/>
      <c r="E151" s="332" t="str">
        <f t="shared" si="8"/>
        <v/>
      </c>
      <c r="F151" s="299" t="str">
        <f t="shared" si="11"/>
        <v>否</v>
      </c>
      <c r="G151" s="278" t="str">
        <f t="shared" si="12"/>
        <v>项</v>
      </c>
    </row>
    <row r="152" s="278" customFormat="1" ht="38" customHeight="1" spans="1:7">
      <c r="A152" s="302" t="s">
        <v>2799</v>
      </c>
      <c r="B152" s="300" t="s">
        <v>2800</v>
      </c>
      <c r="C152" s="301"/>
      <c r="D152" s="301"/>
      <c r="E152" s="332" t="str">
        <f t="shared" si="8"/>
        <v/>
      </c>
      <c r="F152" s="299" t="str">
        <f t="shared" si="11"/>
        <v>否</v>
      </c>
      <c r="G152" s="278" t="str">
        <f t="shared" si="12"/>
        <v>款</v>
      </c>
    </row>
    <row r="153" s="278" customFormat="1" ht="38" customHeight="1" spans="1:7">
      <c r="A153" s="302" t="s">
        <v>2801</v>
      </c>
      <c r="B153" s="300" t="s">
        <v>2802</v>
      </c>
      <c r="C153" s="301"/>
      <c r="D153" s="301"/>
      <c r="E153" s="332" t="str">
        <f t="shared" si="8"/>
        <v/>
      </c>
      <c r="F153" s="299" t="str">
        <f t="shared" si="11"/>
        <v>否</v>
      </c>
      <c r="G153" s="278" t="str">
        <f t="shared" si="12"/>
        <v>项</v>
      </c>
    </row>
    <row r="154" s="278" customFormat="1" ht="38" customHeight="1" spans="1:7">
      <c r="A154" s="302" t="s">
        <v>2803</v>
      </c>
      <c r="B154" s="300" t="s">
        <v>2804</v>
      </c>
      <c r="C154" s="301"/>
      <c r="D154" s="301"/>
      <c r="E154" s="332" t="str">
        <f t="shared" si="8"/>
        <v/>
      </c>
      <c r="F154" s="299" t="str">
        <f t="shared" si="11"/>
        <v>否</v>
      </c>
      <c r="G154" s="278" t="str">
        <f t="shared" si="12"/>
        <v>项</v>
      </c>
    </row>
    <row r="155" ht="38" customHeight="1" spans="1:7">
      <c r="A155" s="302" t="s">
        <v>2805</v>
      </c>
      <c r="B155" s="300" t="s">
        <v>2806</v>
      </c>
      <c r="C155" s="301"/>
      <c r="D155" s="301"/>
      <c r="E155" s="332" t="str">
        <f t="shared" si="8"/>
        <v/>
      </c>
      <c r="F155" s="299" t="str">
        <f t="shared" si="11"/>
        <v>否</v>
      </c>
      <c r="G155" s="278" t="str">
        <f t="shared" si="12"/>
        <v>项</v>
      </c>
    </row>
    <row r="156" ht="38" customHeight="1" spans="1:7">
      <c r="A156" s="302" t="s">
        <v>2807</v>
      </c>
      <c r="B156" s="300" t="s">
        <v>2808</v>
      </c>
      <c r="C156" s="301"/>
      <c r="D156" s="301"/>
      <c r="E156" s="332" t="str">
        <f t="shared" si="8"/>
        <v/>
      </c>
      <c r="F156" s="299" t="str">
        <f t="shared" si="11"/>
        <v>否</v>
      </c>
      <c r="G156" s="278" t="str">
        <f t="shared" si="12"/>
        <v>项</v>
      </c>
    </row>
    <row r="157" s="278" customFormat="1" ht="38" customHeight="1" spans="1:7">
      <c r="A157" s="302" t="s">
        <v>2809</v>
      </c>
      <c r="B157" s="300" t="s">
        <v>2810</v>
      </c>
      <c r="C157" s="301"/>
      <c r="D157" s="301"/>
      <c r="E157" s="332" t="str">
        <f t="shared" si="8"/>
        <v/>
      </c>
      <c r="F157" s="299" t="str">
        <f t="shared" si="11"/>
        <v>否</v>
      </c>
      <c r="G157" s="278" t="str">
        <f t="shared" si="12"/>
        <v>项</v>
      </c>
    </row>
    <row r="158" ht="38" customHeight="1" spans="1:7">
      <c r="A158" s="302" t="s">
        <v>2811</v>
      </c>
      <c r="B158" s="300" t="s">
        <v>2812</v>
      </c>
      <c r="C158" s="301"/>
      <c r="D158" s="301"/>
      <c r="E158" s="332" t="str">
        <f t="shared" si="8"/>
        <v/>
      </c>
      <c r="F158" s="299" t="str">
        <f t="shared" si="11"/>
        <v>否</v>
      </c>
      <c r="G158" s="278" t="str">
        <f t="shared" si="12"/>
        <v>项</v>
      </c>
    </row>
    <row r="159" ht="38" customHeight="1" spans="1:7">
      <c r="A159" s="302" t="s">
        <v>2813</v>
      </c>
      <c r="B159" s="300" t="s">
        <v>2814</v>
      </c>
      <c r="C159" s="301"/>
      <c r="D159" s="301"/>
      <c r="E159" s="332" t="str">
        <f t="shared" si="8"/>
        <v/>
      </c>
      <c r="F159" s="299" t="str">
        <f t="shared" si="11"/>
        <v>否</v>
      </c>
      <c r="G159" s="278" t="str">
        <f t="shared" si="12"/>
        <v>款</v>
      </c>
    </row>
    <row r="160" s="278" customFormat="1" ht="38" customHeight="1" spans="1:7">
      <c r="A160" s="302" t="s">
        <v>2815</v>
      </c>
      <c r="B160" s="300" t="s">
        <v>2816</v>
      </c>
      <c r="C160" s="301"/>
      <c r="D160" s="301"/>
      <c r="E160" s="332" t="str">
        <f t="shared" si="8"/>
        <v/>
      </c>
      <c r="F160" s="299" t="str">
        <f t="shared" si="11"/>
        <v>否</v>
      </c>
      <c r="G160" s="278" t="str">
        <f t="shared" si="12"/>
        <v>项</v>
      </c>
    </row>
    <row r="161" s="278" customFormat="1" ht="38" customHeight="1" spans="1:7">
      <c r="A161" s="302" t="s">
        <v>2817</v>
      </c>
      <c r="B161" s="300" t="s">
        <v>2818</v>
      </c>
      <c r="C161" s="301"/>
      <c r="D161" s="301"/>
      <c r="E161" s="332" t="str">
        <f t="shared" si="8"/>
        <v/>
      </c>
      <c r="F161" s="299" t="str">
        <f t="shared" si="11"/>
        <v>否</v>
      </c>
      <c r="G161" s="278" t="str">
        <f t="shared" si="12"/>
        <v>项</v>
      </c>
    </row>
    <row r="162" s="278" customFormat="1" ht="38" customHeight="1" spans="1:7">
      <c r="A162" s="302" t="s">
        <v>2819</v>
      </c>
      <c r="B162" s="300" t="s">
        <v>2820</v>
      </c>
      <c r="C162" s="301"/>
      <c r="D162" s="301"/>
      <c r="E162" s="332" t="str">
        <f t="shared" si="8"/>
        <v/>
      </c>
      <c r="F162" s="299" t="str">
        <f t="shared" si="11"/>
        <v>否</v>
      </c>
      <c r="G162" s="278" t="str">
        <f t="shared" si="12"/>
        <v>项</v>
      </c>
    </row>
    <row r="163" s="278" customFormat="1" ht="38" customHeight="1" spans="1:7">
      <c r="A163" s="302" t="s">
        <v>2821</v>
      </c>
      <c r="B163" s="300" t="s">
        <v>2822</v>
      </c>
      <c r="C163" s="301"/>
      <c r="D163" s="301"/>
      <c r="E163" s="332" t="str">
        <f t="shared" si="8"/>
        <v/>
      </c>
      <c r="F163" s="299" t="str">
        <f t="shared" si="11"/>
        <v>否</v>
      </c>
      <c r="G163" s="278" t="str">
        <f t="shared" si="12"/>
        <v>项</v>
      </c>
    </row>
    <row r="164" s="278" customFormat="1" ht="38" customHeight="1" spans="1:7">
      <c r="A164" s="302" t="s">
        <v>2823</v>
      </c>
      <c r="B164" s="300" t="s">
        <v>2824</v>
      </c>
      <c r="C164" s="301"/>
      <c r="D164" s="301"/>
      <c r="E164" s="332" t="str">
        <f t="shared" si="8"/>
        <v/>
      </c>
      <c r="F164" s="299" t="str">
        <f t="shared" si="11"/>
        <v>否</v>
      </c>
      <c r="G164" s="278" t="str">
        <f t="shared" si="12"/>
        <v>项</v>
      </c>
    </row>
    <row r="165" s="278" customFormat="1" ht="38" customHeight="1" spans="1:7">
      <c r="A165" s="302" t="s">
        <v>2825</v>
      </c>
      <c r="B165" s="300" t="s">
        <v>2826</v>
      </c>
      <c r="C165" s="301"/>
      <c r="D165" s="301"/>
      <c r="E165" s="332" t="str">
        <f t="shared" si="8"/>
        <v/>
      </c>
      <c r="F165" s="299" t="str">
        <f t="shared" si="11"/>
        <v>否</v>
      </c>
      <c r="G165" s="278" t="str">
        <f t="shared" si="12"/>
        <v>项</v>
      </c>
    </row>
    <row r="166" s="278" customFormat="1" ht="38" customHeight="1" spans="1:7">
      <c r="A166" s="302" t="s">
        <v>2827</v>
      </c>
      <c r="B166" s="300" t="s">
        <v>2828</v>
      </c>
      <c r="C166" s="301"/>
      <c r="D166" s="301"/>
      <c r="E166" s="332" t="str">
        <f t="shared" si="8"/>
        <v/>
      </c>
      <c r="F166" s="299" t="str">
        <f t="shared" si="11"/>
        <v>否</v>
      </c>
      <c r="G166" s="278" t="str">
        <f t="shared" si="12"/>
        <v>项</v>
      </c>
    </row>
    <row r="167" ht="38" customHeight="1" spans="1:7">
      <c r="A167" s="302" t="s">
        <v>2829</v>
      </c>
      <c r="B167" s="300" t="s">
        <v>2830</v>
      </c>
      <c r="C167" s="301"/>
      <c r="D167" s="301"/>
      <c r="E167" s="332" t="str">
        <f t="shared" si="8"/>
        <v/>
      </c>
      <c r="F167" s="299" t="str">
        <f t="shared" si="11"/>
        <v>否</v>
      </c>
      <c r="G167" s="278" t="str">
        <f t="shared" si="12"/>
        <v>项</v>
      </c>
    </row>
    <row r="168" ht="38" customHeight="1" spans="1:7">
      <c r="A168" s="302" t="s">
        <v>2831</v>
      </c>
      <c r="B168" s="300" t="s">
        <v>2832</v>
      </c>
      <c r="C168" s="301"/>
      <c r="D168" s="301"/>
      <c r="E168" s="332" t="str">
        <f t="shared" si="8"/>
        <v/>
      </c>
      <c r="F168" s="299" t="str">
        <f t="shared" si="11"/>
        <v>否</v>
      </c>
      <c r="G168" s="278" t="str">
        <f t="shared" si="12"/>
        <v>款</v>
      </c>
    </row>
    <row r="169" s="278" customFormat="1" ht="38" customHeight="1" spans="1:7">
      <c r="A169" s="302" t="s">
        <v>2833</v>
      </c>
      <c r="B169" s="300" t="s">
        <v>2755</v>
      </c>
      <c r="C169" s="301"/>
      <c r="D169" s="301"/>
      <c r="E169" s="332" t="str">
        <f t="shared" si="8"/>
        <v/>
      </c>
      <c r="F169" s="299" t="str">
        <f t="shared" si="11"/>
        <v>否</v>
      </c>
      <c r="G169" s="278" t="str">
        <f t="shared" si="12"/>
        <v>项</v>
      </c>
    </row>
    <row r="170" s="278" customFormat="1" ht="38" customHeight="1" spans="1:7">
      <c r="A170" s="302" t="s">
        <v>2834</v>
      </c>
      <c r="B170" s="300" t="s">
        <v>2835</v>
      </c>
      <c r="C170" s="301"/>
      <c r="D170" s="301"/>
      <c r="E170" s="332" t="str">
        <f t="shared" si="8"/>
        <v/>
      </c>
      <c r="F170" s="299" t="str">
        <f t="shared" si="11"/>
        <v>否</v>
      </c>
      <c r="G170" s="278" t="str">
        <f t="shared" si="12"/>
        <v>项</v>
      </c>
    </row>
    <row r="171" s="278" customFormat="1" ht="38" customHeight="1" spans="1:7">
      <c r="A171" s="302" t="s">
        <v>2836</v>
      </c>
      <c r="B171" s="300" t="s">
        <v>2837</v>
      </c>
      <c r="C171" s="301"/>
      <c r="D171" s="301"/>
      <c r="E171" s="332" t="str">
        <f t="shared" si="8"/>
        <v/>
      </c>
      <c r="F171" s="299" t="str">
        <f t="shared" si="11"/>
        <v>否</v>
      </c>
      <c r="G171" s="278" t="str">
        <f t="shared" si="12"/>
        <v>款</v>
      </c>
    </row>
    <row r="172" s="278" customFormat="1" ht="38" customHeight="1" spans="1:7">
      <c r="A172" s="302" t="s">
        <v>2838</v>
      </c>
      <c r="B172" s="300" t="s">
        <v>2755</v>
      </c>
      <c r="C172" s="301"/>
      <c r="D172" s="301"/>
      <c r="E172" s="332" t="str">
        <f t="shared" si="8"/>
        <v/>
      </c>
      <c r="F172" s="299" t="str">
        <f t="shared" si="11"/>
        <v>否</v>
      </c>
      <c r="G172" s="278" t="str">
        <f t="shared" si="12"/>
        <v>项</v>
      </c>
    </row>
    <row r="173" s="278" customFormat="1" ht="38" customHeight="1" spans="1:7">
      <c r="A173" s="302" t="s">
        <v>2839</v>
      </c>
      <c r="B173" s="300" t="s">
        <v>2840</v>
      </c>
      <c r="C173" s="301"/>
      <c r="D173" s="301"/>
      <c r="E173" s="332" t="str">
        <f t="shared" si="8"/>
        <v/>
      </c>
      <c r="F173" s="299" t="str">
        <f t="shared" si="11"/>
        <v>否</v>
      </c>
      <c r="G173" s="278" t="str">
        <f t="shared" si="12"/>
        <v>项</v>
      </c>
    </row>
    <row r="174" s="278" customFormat="1" ht="38" customHeight="1" spans="1:7">
      <c r="A174" s="302" t="s">
        <v>2841</v>
      </c>
      <c r="B174" s="300" t="s">
        <v>2842</v>
      </c>
      <c r="C174" s="301"/>
      <c r="D174" s="301"/>
      <c r="E174" s="332" t="str">
        <f t="shared" si="8"/>
        <v/>
      </c>
      <c r="F174" s="299" t="str">
        <f t="shared" si="11"/>
        <v>否</v>
      </c>
      <c r="G174" s="278" t="str">
        <f t="shared" si="12"/>
        <v>款</v>
      </c>
    </row>
    <row r="175" ht="38" customHeight="1" spans="1:7">
      <c r="A175" s="302" t="s">
        <v>2843</v>
      </c>
      <c r="B175" s="300" t="s">
        <v>2844</v>
      </c>
      <c r="C175" s="301"/>
      <c r="D175" s="301"/>
      <c r="E175" s="332" t="str">
        <f t="shared" si="8"/>
        <v/>
      </c>
      <c r="F175" s="299" t="str">
        <f t="shared" si="11"/>
        <v>否</v>
      </c>
      <c r="G175" s="278" t="str">
        <f t="shared" si="12"/>
        <v>款</v>
      </c>
    </row>
    <row r="176" ht="38" customHeight="1" spans="1:7">
      <c r="A176" s="302" t="s">
        <v>2845</v>
      </c>
      <c r="B176" s="300" t="s">
        <v>2774</v>
      </c>
      <c r="C176" s="301"/>
      <c r="D176" s="301"/>
      <c r="E176" s="332" t="str">
        <f t="shared" si="8"/>
        <v/>
      </c>
      <c r="F176" s="299" t="str">
        <f t="shared" si="11"/>
        <v>否</v>
      </c>
      <c r="G176" s="278" t="str">
        <f t="shared" si="12"/>
        <v>项</v>
      </c>
    </row>
    <row r="177" ht="38" customHeight="1" spans="1:7">
      <c r="A177" s="302" t="s">
        <v>2846</v>
      </c>
      <c r="B177" s="300" t="s">
        <v>2778</v>
      </c>
      <c r="C177" s="301"/>
      <c r="D177" s="301"/>
      <c r="E177" s="332" t="str">
        <f t="shared" ref="E177:E240" si="13">IFERROR((D177/C177-1)*100,"")</f>
        <v/>
      </c>
      <c r="F177" s="299" t="str">
        <f t="shared" si="11"/>
        <v>否</v>
      </c>
      <c r="G177" s="278" t="str">
        <f t="shared" si="12"/>
        <v>项</v>
      </c>
    </row>
    <row r="178" s="278" customFormat="1" ht="38" customHeight="1" spans="1:7">
      <c r="A178" s="302" t="s">
        <v>2847</v>
      </c>
      <c r="B178" s="300" t="s">
        <v>2848</v>
      </c>
      <c r="C178" s="301"/>
      <c r="D178" s="301"/>
      <c r="E178" s="332" t="str">
        <f t="shared" si="13"/>
        <v/>
      </c>
      <c r="F178" s="299" t="str">
        <f t="shared" si="11"/>
        <v>否</v>
      </c>
      <c r="G178" s="278" t="str">
        <f t="shared" si="12"/>
        <v>项</v>
      </c>
    </row>
    <row r="179" ht="38" customHeight="1" spans="1:7">
      <c r="A179" s="294" t="s">
        <v>94</v>
      </c>
      <c r="B179" s="295" t="s">
        <v>2849</v>
      </c>
      <c r="C179" s="297">
        <f>C180</f>
        <v>0</v>
      </c>
      <c r="D179" s="297">
        <f>D180</f>
        <v>0</v>
      </c>
      <c r="E179" s="332" t="str">
        <f t="shared" si="13"/>
        <v/>
      </c>
      <c r="F179" s="299" t="str">
        <f t="shared" si="11"/>
        <v>是</v>
      </c>
      <c r="G179" s="278" t="str">
        <f t="shared" si="12"/>
        <v>类</v>
      </c>
    </row>
    <row r="180" ht="38" customHeight="1" spans="1:7">
      <c r="A180" s="302" t="s">
        <v>2850</v>
      </c>
      <c r="B180" s="300" t="s">
        <v>2851</v>
      </c>
      <c r="C180" s="301"/>
      <c r="D180" s="301"/>
      <c r="E180" s="332" t="str">
        <f t="shared" si="13"/>
        <v/>
      </c>
      <c r="F180" s="299" t="str">
        <f t="shared" si="11"/>
        <v>否</v>
      </c>
      <c r="G180" s="278" t="str">
        <f t="shared" si="12"/>
        <v>款</v>
      </c>
    </row>
    <row r="181" ht="38" customHeight="1" spans="1:7">
      <c r="A181" s="302" t="s">
        <v>2852</v>
      </c>
      <c r="B181" s="300" t="s">
        <v>2853</v>
      </c>
      <c r="C181" s="301"/>
      <c r="D181" s="301"/>
      <c r="E181" s="332" t="str">
        <f t="shared" si="13"/>
        <v/>
      </c>
      <c r="F181" s="299" t="str">
        <f t="shared" si="11"/>
        <v>否</v>
      </c>
      <c r="G181" s="278" t="str">
        <f t="shared" si="12"/>
        <v>项</v>
      </c>
    </row>
    <row r="182" s="278" customFormat="1" ht="38" customHeight="1" spans="1:7">
      <c r="A182" s="302" t="s">
        <v>2854</v>
      </c>
      <c r="B182" s="300" t="s">
        <v>2855</v>
      </c>
      <c r="C182" s="301"/>
      <c r="D182" s="301"/>
      <c r="E182" s="332" t="str">
        <f t="shared" si="13"/>
        <v/>
      </c>
      <c r="F182" s="299" t="str">
        <f t="shared" si="11"/>
        <v>否</v>
      </c>
      <c r="G182" s="278" t="str">
        <f t="shared" si="12"/>
        <v>项</v>
      </c>
    </row>
    <row r="183" s="278" customFormat="1" ht="38" customHeight="1" spans="1:7">
      <c r="A183" s="294" t="s">
        <v>116</v>
      </c>
      <c r="B183" s="295" t="s">
        <v>2856</v>
      </c>
      <c r="C183" s="297">
        <f>C184+C188+C197+C209</f>
        <v>14311</v>
      </c>
      <c r="D183" s="297">
        <f>D184+D188+D197+D209</f>
        <v>4632</v>
      </c>
      <c r="E183" s="332">
        <f t="shared" si="13"/>
        <v>-67.63</v>
      </c>
      <c r="F183" s="299" t="str">
        <f t="shared" si="11"/>
        <v>是</v>
      </c>
      <c r="G183" s="278" t="str">
        <f t="shared" si="12"/>
        <v>类</v>
      </c>
    </row>
    <row r="184" ht="38" customHeight="1" spans="1:7">
      <c r="A184" s="302" t="s">
        <v>2857</v>
      </c>
      <c r="B184" s="300" t="s">
        <v>2858</v>
      </c>
      <c r="C184" s="301">
        <v>12000</v>
      </c>
      <c r="D184" s="301"/>
      <c r="E184" s="332">
        <f t="shared" si="13"/>
        <v>-100</v>
      </c>
      <c r="F184" s="299" t="str">
        <f t="shared" si="11"/>
        <v>是</v>
      </c>
      <c r="G184" s="278" t="str">
        <f t="shared" si="12"/>
        <v>款</v>
      </c>
    </row>
    <row r="185" ht="38" customHeight="1" spans="1:7">
      <c r="A185" s="302" t="s">
        <v>2859</v>
      </c>
      <c r="B185" s="300" t="s">
        <v>2860</v>
      </c>
      <c r="C185" s="301"/>
      <c r="D185" s="301"/>
      <c r="E185" s="332" t="str">
        <f t="shared" si="13"/>
        <v/>
      </c>
      <c r="F185" s="299" t="str">
        <f t="shared" si="11"/>
        <v>否</v>
      </c>
      <c r="G185" s="278" t="str">
        <f t="shared" si="12"/>
        <v>项</v>
      </c>
    </row>
    <row r="186" s="278" customFormat="1" ht="38" customHeight="1" spans="1:7">
      <c r="A186" s="302" t="s">
        <v>2861</v>
      </c>
      <c r="B186" s="300" t="s">
        <v>2862</v>
      </c>
      <c r="C186" s="301">
        <v>10000</v>
      </c>
      <c r="D186" s="301"/>
      <c r="E186" s="332">
        <f t="shared" si="13"/>
        <v>-100</v>
      </c>
      <c r="F186" s="299" t="str">
        <f t="shared" si="11"/>
        <v>是</v>
      </c>
      <c r="G186" s="278" t="str">
        <f t="shared" si="12"/>
        <v>项</v>
      </c>
    </row>
    <row r="187" s="278" customFormat="1" ht="38" customHeight="1" spans="1:7">
      <c r="A187" s="302" t="s">
        <v>2863</v>
      </c>
      <c r="B187" s="300" t="s">
        <v>2864</v>
      </c>
      <c r="C187" s="301">
        <v>2000</v>
      </c>
      <c r="D187" s="301"/>
      <c r="E187" s="332">
        <f t="shared" si="13"/>
        <v>-100</v>
      </c>
      <c r="F187" s="299" t="str">
        <f t="shared" si="11"/>
        <v>是</v>
      </c>
      <c r="G187" s="278" t="str">
        <f t="shared" si="12"/>
        <v>项</v>
      </c>
    </row>
    <row r="188" ht="38" customHeight="1" spans="1:7">
      <c r="A188" s="302" t="s">
        <v>2865</v>
      </c>
      <c r="B188" s="300" t="s">
        <v>2866</v>
      </c>
      <c r="C188" s="301"/>
      <c r="D188" s="301"/>
      <c r="E188" s="332" t="str">
        <f t="shared" si="13"/>
        <v/>
      </c>
      <c r="F188" s="299" t="str">
        <f t="shared" si="11"/>
        <v>否</v>
      </c>
      <c r="G188" s="278" t="str">
        <f t="shared" si="12"/>
        <v>款</v>
      </c>
    </row>
    <row r="189" s="278" customFormat="1" ht="38" customHeight="1" spans="1:7">
      <c r="A189" s="302" t="s">
        <v>2867</v>
      </c>
      <c r="B189" s="300" t="s">
        <v>2868</v>
      </c>
      <c r="C189" s="301"/>
      <c r="D189" s="301"/>
      <c r="E189" s="332" t="str">
        <f t="shared" si="13"/>
        <v/>
      </c>
      <c r="F189" s="299" t="str">
        <f t="shared" si="11"/>
        <v>否</v>
      </c>
      <c r="G189" s="278" t="str">
        <f t="shared" si="12"/>
        <v>项</v>
      </c>
    </row>
    <row r="190" ht="38" customHeight="1" spans="1:7">
      <c r="A190" s="302" t="s">
        <v>2869</v>
      </c>
      <c r="B190" s="300" t="s">
        <v>2870</v>
      </c>
      <c r="C190" s="301"/>
      <c r="D190" s="301"/>
      <c r="E190" s="332" t="str">
        <f t="shared" si="13"/>
        <v/>
      </c>
      <c r="F190" s="299" t="str">
        <f t="shared" si="11"/>
        <v>否</v>
      </c>
      <c r="G190" s="278" t="str">
        <f t="shared" si="12"/>
        <v>项</v>
      </c>
    </row>
    <row r="191" ht="38" customHeight="1" spans="1:7">
      <c r="A191" s="302" t="s">
        <v>2871</v>
      </c>
      <c r="B191" s="300" t="s">
        <v>2872</v>
      </c>
      <c r="C191" s="301"/>
      <c r="D191" s="301"/>
      <c r="E191" s="332" t="str">
        <f t="shared" si="13"/>
        <v/>
      </c>
      <c r="F191" s="299" t="str">
        <f t="shared" si="11"/>
        <v>否</v>
      </c>
      <c r="G191" s="278" t="str">
        <f t="shared" si="12"/>
        <v>项</v>
      </c>
    </row>
    <row r="192" ht="38" customHeight="1" spans="1:7">
      <c r="A192" s="302" t="s">
        <v>2873</v>
      </c>
      <c r="B192" s="300" t="s">
        <v>2874</v>
      </c>
      <c r="C192" s="301"/>
      <c r="D192" s="301"/>
      <c r="E192" s="332" t="str">
        <f t="shared" si="13"/>
        <v/>
      </c>
      <c r="F192" s="299" t="str">
        <f t="shared" si="11"/>
        <v>否</v>
      </c>
      <c r="G192" s="278" t="str">
        <f t="shared" si="12"/>
        <v>项</v>
      </c>
    </row>
    <row r="193" ht="38" customHeight="1" spans="1:7">
      <c r="A193" s="302" t="s">
        <v>2875</v>
      </c>
      <c r="B193" s="300" t="s">
        <v>2876</v>
      </c>
      <c r="C193" s="301"/>
      <c r="D193" s="301"/>
      <c r="E193" s="332" t="str">
        <f t="shared" si="13"/>
        <v/>
      </c>
      <c r="F193" s="299" t="str">
        <f t="shared" si="11"/>
        <v>否</v>
      </c>
      <c r="G193" s="278" t="str">
        <f t="shared" si="12"/>
        <v>项</v>
      </c>
    </row>
    <row r="194" ht="38" customHeight="1" spans="1:7">
      <c r="A194" s="302" t="s">
        <v>2877</v>
      </c>
      <c r="B194" s="300" t="s">
        <v>2878</v>
      </c>
      <c r="C194" s="301"/>
      <c r="D194" s="301"/>
      <c r="E194" s="332" t="str">
        <f t="shared" si="13"/>
        <v/>
      </c>
      <c r="F194" s="299" t="str">
        <f t="shared" si="11"/>
        <v>否</v>
      </c>
      <c r="G194" s="278" t="str">
        <f t="shared" si="12"/>
        <v>项</v>
      </c>
    </row>
    <row r="195" s="278" customFormat="1" ht="38" customHeight="1" spans="1:7">
      <c r="A195" s="302" t="s">
        <v>2879</v>
      </c>
      <c r="B195" s="300" t="s">
        <v>2880</v>
      </c>
      <c r="C195" s="301"/>
      <c r="D195" s="301"/>
      <c r="E195" s="332" t="str">
        <f t="shared" si="13"/>
        <v/>
      </c>
      <c r="F195" s="299" t="str">
        <f t="shared" si="11"/>
        <v>否</v>
      </c>
      <c r="G195" s="278" t="str">
        <f t="shared" si="12"/>
        <v>项</v>
      </c>
    </row>
    <row r="196" ht="38" customHeight="1" spans="1:7">
      <c r="A196" s="302" t="s">
        <v>2881</v>
      </c>
      <c r="B196" s="300" t="s">
        <v>2882</v>
      </c>
      <c r="C196" s="301"/>
      <c r="D196" s="301"/>
      <c r="E196" s="332" t="str">
        <f t="shared" si="13"/>
        <v/>
      </c>
      <c r="F196" s="299" t="str">
        <f t="shared" si="11"/>
        <v>否</v>
      </c>
      <c r="G196" s="278" t="str">
        <f t="shared" si="12"/>
        <v>项</v>
      </c>
    </row>
    <row r="197" ht="38" customHeight="1" spans="1:7">
      <c r="A197" s="302" t="s">
        <v>2883</v>
      </c>
      <c r="B197" s="300" t="s">
        <v>2884</v>
      </c>
      <c r="C197" s="301">
        <v>1208</v>
      </c>
      <c r="D197" s="301">
        <v>735</v>
      </c>
      <c r="E197" s="332">
        <f t="shared" si="13"/>
        <v>-39.16</v>
      </c>
      <c r="F197" s="299" t="str">
        <f t="shared" si="11"/>
        <v>是</v>
      </c>
      <c r="G197" s="278" t="str">
        <f t="shared" si="12"/>
        <v>款</v>
      </c>
    </row>
    <row r="198" ht="38" customHeight="1" spans="1:7">
      <c r="A198" s="305">
        <v>2296001</v>
      </c>
      <c r="B198" s="300" t="s">
        <v>2885</v>
      </c>
      <c r="C198" s="301"/>
      <c r="D198" s="301"/>
      <c r="E198" s="332" t="str">
        <f t="shared" si="13"/>
        <v/>
      </c>
      <c r="F198" s="299" t="str">
        <f t="shared" si="11"/>
        <v>否</v>
      </c>
      <c r="G198" s="278" t="str">
        <f t="shared" si="12"/>
        <v>项</v>
      </c>
    </row>
    <row r="199" s="278" customFormat="1" ht="38" customHeight="1" spans="1:7">
      <c r="A199" s="302" t="s">
        <v>2886</v>
      </c>
      <c r="B199" s="300" t="s">
        <v>2887</v>
      </c>
      <c r="C199" s="301">
        <v>608</v>
      </c>
      <c r="D199" s="301">
        <v>415</v>
      </c>
      <c r="E199" s="332">
        <f t="shared" si="13"/>
        <v>-31.74</v>
      </c>
      <c r="F199" s="299" t="str">
        <f t="shared" si="11"/>
        <v>是</v>
      </c>
      <c r="G199" s="278" t="str">
        <f t="shared" si="12"/>
        <v>项</v>
      </c>
    </row>
    <row r="200" ht="38" customHeight="1" spans="1:7">
      <c r="A200" s="302" t="s">
        <v>2888</v>
      </c>
      <c r="B200" s="300" t="s">
        <v>2889</v>
      </c>
      <c r="C200" s="301">
        <v>207</v>
      </c>
      <c r="D200" s="301">
        <v>213</v>
      </c>
      <c r="E200" s="332">
        <f t="shared" si="13"/>
        <v>2.9</v>
      </c>
      <c r="F200" s="299" t="str">
        <f t="shared" si="11"/>
        <v>是</v>
      </c>
      <c r="G200" s="278" t="str">
        <f t="shared" si="12"/>
        <v>项</v>
      </c>
    </row>
    <row r="201" ht="38" customHeight="1" spans="1:7">
      <c r="A201" s="302" t="s">
        <v>2890</v>
      </c>
      <c r="B201" s="300" t="s">
        <v>2891</v>
      </c>
      <c r="C201" s="301"/>
      <c r="D201" s="301"/>
      <c r="E201" s="332" t="str">
        <f t="shared" si="13"/>
        <v/>
      </c>
      <c r="F201" s="299" t="str">
        <f t="shared" ref="F201:F208" si="14">IF(LEN(A201)=3,"是",IF(B201&lt;&gt;"",IF(SUM(C201:D201)&lt;&gt;0,"是","否"),"是"))</f>
        <v>否</v>
      </c>
      <c r="G201" s="278" t="str">
        <f t="shared" ref="G201:G208" si="15">IF(LEN(A201)=3,"类",IF(LEN(A201)=5,"款","项"))</f>
        <v>项</v>
      </c>
    </row>
    <row r="202" ht="38" customHeight="1" spans="1:7">
      <c r="A202" s="302" t="s">
        <v>2892</v>
      </c>
      <c r="B202" s="300" t="s">
        <v>2893</v>
      </c>
      <c r="C202" s="301"/>
      <c r="D202" s="301"/>
      <c r="E202" s="332" t="str">
        <f t="shared" si="13"/>
        <v/>
      </c>
      <c r="F202" s="299" t="str">
        <f t="shared" si="14"/>
        <v>否</v>
      </c>
      <c r="G202" s="278" t="str">
        <f t="shared" si="15"/>
        <v>项</v>
      </c>
    </row>
    <row r="203" ht="38" customHeight="1" spans="1:7">
      <c r="A203" s="302" t="s">
        <v>2894</v>
      </c>
      <c r="B203" s="300" t="s">
        <v>2895</v>
      </c>
      <c r="C203" s="301">
        <v>40</v>
      </c>
      <c r="D203" s="301">
        <v>21</v>
      </c>
      <c r="E203" s="332">
        <f t="shared" si="13"/>
        <v>-47.5</v>
      </c>
      <c r="F203" s="299" t="str">
        <f t="shared" si="14"/>
        <v>是</v>
      </c>
      <c r="G203" s="278" t="str">
        <f t="shared" si="15"/>
        <v>项</v>
      </c>
    </row>
    <row r="204" s="278" customFormat="1" ht="38" customHeight="1" spans="1:7">
      <c r="A204" s="302" t="s">
        <v>2896</v>
      </c>
      <c r="B204" s="300" t="s">
        <v>2897</v>
      </c>
      <c r="C204" s="301">
        <v>6</v>
      </c>
      <c r="D204" s="301">
        <v>12</v>
      </c>
      <c r="E204" s="332">
        <f t="shared" si="13"/>
        <v>100</v>
      </c>
      <c r="F204" s="299" t="str">
        <f t="shared" si="14"/>
        <v>是</v>
      </c>
      <c r="G204" s="278" t="str">
        <f t="shared" si="15"/>
        <v>项</v>
      </c>
    </row>
    <row r="205" s="278" customFormat="1" ht="38" customHeight="1" spans="1:7">
      <c r="A205" s="302" t="s">
        <v>2898</v>
      </c>
      <c r="B205" s="300" t="s">
        <v>2899</v>
      </c>
      <c r="C205" s="301"/>
      <c r="D205" s="301"/>
      <c r="E205" s="332" t="str">
        <f t="shared" si="13"/>
        <v/>
      </c>
      <c r="F205" s="299" t="str">
        <f t="shared" si="14"/>
        <v>否</v>
      </c>
      <c r="G205" s="278" t="str">
        <f t="shared" si="15"/>
        <v>项</v>
      </c>
    </row>
    <row r="206" s="278" customFormat="1" ht="38" customHeight="1" spans="1:7">
      <c r="A206" s="302" t="s">
        <v>2900</v>
      </c>
      <c r="B206" s="300" t="s">
        <v>2901</v>
      </c>
      <c r="C206" s="301"/>
      <c r="D206" s="301"/>
      <c r="E206" s="332" t="str">
        <f t="shared" si="13"/>
        <v/>
      </c>
      <c r="F206" s="299" t="str">
        <f t="shared" si="14"/>
        <v>否</v>
      </c>
      <c r="G206" s="278" t="str">
        <f t="shared" si="15"/>
        <v>项</v>
      </c>
    </row>
    <row r="207" ht="38" customHeight="1" spans="1:7">
      <c r="A207" s="302" t="s">
        <v>2902</v>
      </c>
      <c r="B207" s="300" t="s">
        <v>2903</v>
      </c>
      <c r="C207" s="301"/>
      <c r="D207" s="301"/>
      <c r="E207" s="332" t="str">
        <f t="shared" si="13"/>
        <v/>
      </c>
      <c r="F207" s="299" t="str">
        <f t="shared" si="14"/>
        <v>否</v>
      </c>
      <c r="G207" s="278" t="str">
        <f t="shared" si="15"/>
        <v>项</v>
      </c>
    </row>
    <row r="208" s="278" customFormat="1" ht="38" customHeight="1" spans="1:7">
      <c r="A208" s="302" t="s">
        <v>2904</v>
      </c>
      <c r="B208" s="300" t="s">
        <v>2905</v>
      </c>
      <c r="C208" s="301">
        <v>347</v>
      </c>
      <c r="D208" s="301">
        <v>74</v>
      </c>
      <c r="E208" s="332">
        <f t="shared" si="13"/>
        <v>-78.67</v>
      </c>
      <c r="F208" s="299" t="str">
        <f t="shared" si="14"/>
        <v>是</v>
      </c>
      <c r="G208" s="278" t="str">
        <f t="shared" si="15"/>
        <v>项</v>
      </c>
    </row>
    <row r="209" s="278" customFormat="1" ht="38" customHeight="1" spans="1:6">
      <c r="A209" s="302">
        <v>22998</v>
      </c>
      <c r="B209" s="300" t="s">
        <v>2906</v>
      </c>
      <c r="C209" s="301">
        <v>1103</v>
      </c>
      <c r="D209" s="301">
        <v>3897</v>
      </c>
      <c r="E209" s="332"/>
      <c r="F209" s="299"/>
    </row>
    <row r="210" s="278" customFormat="1" ht="38" customHeight="1" spans="1:6">
      <c r="A210" s="302">
        <v>2299899</v>
      </c>
      <c r="B210" s="300" t="s">
        <v>2907</v>
      </c>
      <c r="C210" s="301">
        <v>1103</v>
      </c>
      <c r="D210" s="301">
        <v>3897</v>
      </c>
      <c r="E210" s="332"/>
      <c r="F210" s="299"/>
    </row>
    <row r="211" s="278" customFormat="1" ht="38" customHeight="1" spans="1:7">
      <c r="A211" s="294" t="s">
        <v>112</v>
      </c>
      <c r="B211" s="295" t="s">
        <v>2908</v>
      </c>
      <c r="C211" s="297">
        <f>C212</f>
        <v>13265</v>
      </c>
      <c r="D211" s="297">
        <f>D212</f>
        <v>15248</v>
      </c>
      <c r="E211" s="332">
        <f>IFERROR((D211/C211-1)*100,"")</f>
        <v>14.95</v>
      </c>
      <c r="F211" s="299" t="str">
        <f>IF(LEN(A211)=3,"是",IF(B211&lt;&gt;"",IF(SUM(C211:D211)&lt;&gt;0,"是","否"),"是"))</f>
        <v>是</v>
      </c>
      <c r="G211" s="278" t="str">
        <f>IF(LEN(A211)=3,"类",IF(LEN(A211)=5,"款","项"))</f>
        <v>类</v>
      </c>
    </row>
    <row r="212" s="278" customFormat="1" ht="38" customHeight="1" spans="1:6">
      <c r="A212" s="302">
        <v>23204</v>
      </c>
      <c r="B212" s="300" t="s">
        <v>2909</v>
      </c>
      <c r="C212" s="301">
        <v>13265</v>
      </c>
      <c r="D212" s="301">
        <f>D216+D224+D227+D228</f>
        <v>15248</v>
      </c>
      <c r="E212" s="332"/>
      <c r="F212" s="299"/>
    </row>
    <row r="213" s="278" customFormat="1" ht="38" customHeight="1" spans="1:7">
      <c r="A213" s="302" t="s">
        <v>2910</v>
      </c>
      <c r="B213" s="300" t="s">
        <v>2911</v>
      </c>
      <c r="C213" s="301"/>
      <c r="D213" s="301"/>
      <c r="E213" s="332" t="str">
        <f t="shared" ref="E213:E243" si="16">IFERROR((D213/C213-1)*100,"")</f>
        <v/>
      </c>
      <c r="F213" s="299" t="str">
        <f t="shared" ref="F213:F268" si="17">IF(LEN(A213)=3,"是",IF(B213&lt;&gt;"",IF(SUM(C213:D213)&lt;&gt;0,"是","否"),"是"))</f>
        <v>否</v>
      </c>
      <c r="G213" s="278" t="str">
        <f t="shared" ref="G213:G267" si="18">IF(LEN(A213)=3,"类",IF(LEN(A213)=5,"款","项"))</f>
        <v>项</v>
      </c>
    </row>
    <row r="214" s="278" customFormat="1" ht="38" customHeight="1" spans="1:7">
      <c r="A214" s="302" t="s">
        <v>2912</v>
      </c>
      <c r="B214" s="300" t="s">
        <v>2913</v>
      </c>
      <c r="C214" s="301"/>
      <c r="D214" s="301"/>
      <c r="E214" s="332" t="str">
        <f t="shared" si="16"/>
        <v/>
      </c>
      <c r="F214" s="299" t="str">
        <f t="shared" si="17"/>
        <v>否</v>
      </c>
      <c r="G214" s="278" t="str">
        <f t="shared" si="18"/>
        <v>项</v>
      </c>
    </row>
    <row r="215" s="278" customFormat="1" ht="38" customHeight="1" spans="1:7">
      <c r="A215" s="302" t="s">
        <v>2914</v>
      </c>
      <c r="B215" s="300" t="s">
        <v>2915</v>
      </c>
      <c r="C215" s="301"/>
      <c r="D215" s="301"/>
      <c r="E215" s="332" t="str">
        <f t="shared" si="16"/>
        <v/>
      </c>
      <c r="F215" s="299" t="str">
        <f t="shared" si="17"/>
        <v>否</v>
      </c>
      <c r="G215" s="278" t="str">
        <f t="shared" si="18"/>
        <v>项</v>
      </c>
    </row>
    <row r="216" s="278" customFormat="1" ht="38" customHeight="1" spans="1:7">
      <c r="A216" s="302" t="s">
        <v>2916</v>
      </c>
      <c r="B216" s="300" t="s">
        <v>2917</v>
      </c>
      <c r="C216" s="301">
        <v>4910</v>
      </c>
      <c r="D216" s="301">
        <v>5005</v>
      </c>
      <c r="E216" s="332">
        <f t="shared" si="16"/>
        <v>1.93</v>
      </c>
      <c r="F216" s="299" t="str">
        <f t="shared" si="17"/>
        <v>是</v>
      </c>
      <c r="G216" s="278" t="str">
        <f t="shared" si="18"/>
        <v>项</v>
      </c>
    </row>
    <row r="217" s="278" customFormat="1" ht="38" customHeight="1" spans="1:7">
      <c r="A217" s="302" t="s">
        <v>2918</v>
      </c>
      <c r="B217" s="300" t="s">
        <v>2919</v>
      </c>
      <c r="C217" s="301"/>
      <c r="D217" s="301"/>
      <c r="E217" s="332" t="str">
        <f t="shared" si="16"/>
        <v/>
      </c>
      <c r="F217" s="299" t="str">
        <f t="shared" si="17"/>
        <v>否</v>
      </c>
      <c r="G217" s="278" t="str">
        <f t="shared" si="18"/>
        <v>项</v>
      </c>
    </row>
    <row r="218" ht="38" customHeight="1" spans="1:7">
      <c r="A218" s="302" t="s">
        <v>2920</v>
      </c>
      <c r="B218" s="300" t="s">
        <v>2921</v>
      </c>
      <c r="C218" s="301"/>
      <c r="D218" s="301"/>
      <c r="E218" s="332" t="str">
        <f t="shared" si="16"/>
        <v/>
      </c>
      <c r="F218" s="299" t="str">
        <f t="shared" si="17"/>
        <v>否</v>
      </c>
      <c r="G218" s="278" t="str">
        <f t="shared" si="18"/>
        <v>项</v>
      </c>
    </row>
    <row r="219" ht="38" customHeight="1" spans="1:7">
      <c r="A219" s="302" t="s">
        <v>2922</v>
      </c>
      <c r="B219" s="300" t="s">
        <v>2923</v>
      </c>
      <c r="C219" s="301"/>
      <c r="D219" s="301"/>
      <c r="E219" s="332" t="str">
        <f t="shared" si="16"/>
        <v/>
      </c>
      <c r="F219" s="299" t="str">
        <f t="shared" si="17"/>
        <v>否</v>
      </c>
      <c r="G219" s="278" t="str">
        <f t="shared" si="18"/>
        <v>项</v>
      </c>
    </row>
    <row r="220" ht="38" customHeight="1" spans="1:7">
      <c r="A220" s="302" t="s">
        <v>2924</v>
      </c>
      <c r="B220" s="300" t="s">
        <v>2925</v>
      </c>
      <c r="C220" s="301"/>
      <c r="D220" s="301"/>
      <c r="E220" s="332" t="str">
        <f t="shared" si="16"/>
        <v/>
      </c>
      <c r="F220" s="299" t="str">
        <f t="shared" si="17"/>
        <v>否</v>
      </c>
      <c r="G220" s="278" t="str">
        <f t="shared" si="18"/>
        <v>项</v>
      </c>
    </row>
    <row r="221" ht="38" customHeight="1" spans="1:7">
      <c r="A221" s="302" t="s">
        <v>2926</v>
      </c>
      <c r="B221" s="300" t="s">
        <v>2927</v>
      </c>
      <c r="C221" s="301"/>
      <c r="D221" s="301"/>
      <c r="E221" s="332" t="str">
        <f t="shared" si="16"/>
        <v/>
      </c>
      <c r="F221" s="299" t="str">
        <f t="shared" si="17"/>
        <v>否</v>
      </c>
      <c r="G221" s="278" t="str">
        <f t="shared" si="18"/>
        <v>项</v>
      </c>
    </row>
    <row r="222" ht="38" customHeight="1" spans="1:7">
      <c r="A222" s="302" t="s">
        <v>2928</v>
      </c>
      <c r="B222" s="300" t="s">
        <v>2929</v>
      </c>
      <c r="C222" s="301"/>
      <c r="D222" s="301"/>
      <c r="E222" s="332" t="str">
        <f t="shared" si="16"/>
        <v/>
      </c>
      <c r="F222" s="299" t="str">
        <f t="shared" si="17"/>
        <v>否</v>
      </c>
      <c r="G222" s="278" t="str">
        <f t="shared" si="18"/>
        <v>项</v>
      </c>
    </row>
    <row r="223" ht="38" customHeight="1" spans="1:7">
      <c r="A223" s="302" t="s">
        <v>2930</v>
      </c>
      <c r="B223" s="300" t="s">
        <v>2931</v>
      </c>
      <c r="C223" s="301"/>
      <c r="D223" s="301"/>
      <c r="E223" s="332" t="str">
        <f t="shared" si="16"/>
        <v/>
      </c>
      <c r="F223" s="299" t="str">
        <f t="shared" si="17"/>
        <v>否</v>
      </c>
      <c r="G223" s="278" t="str">
        <f t="shared" si="18"/>
        <v>项</v>
      </c>
    </row>
    <row r="224" ht="38" customHeight="1" spans="1:7">
      <c r="A224" s="302" t="s">
        <v>2932</v>
      </c>
      <c r="B224" s="300" t="s">
        <v>2933</v>
      </c>
      <c r="C224" s="301">
        <v>2540</v>
      </c>
      <c r="D224" s="301">
        <v>1772</v>
      </c>
      <c r="E224" s="332">
        <f t="shared" si="16"/>
        <v>-30.24</v>
      </c>
      <c r="F224" s="299" t="str">
        <f t="shared" si="17"/>
        <v>是</v>
      </c>
      <c r="G224" s="278" t="str">
        <f t="shared" si="18"/>
        <v>项</v>
      </c>
    </row>
    <row r="225" s="278" customFormat="1" ht="38" customHeight="1" spans="1:7">
      <c r="A225" s="302" t="s">
        <v>2934</v>
      </c>
      <c r="B225" s="300" t="s">
        <v>2935</v>
      </c>
      <c r="C225" s="301"/>
      <c r="D225" s="301"/>
      <c r="E225" s="332" t="str">
        <f t="shared" si="16"/>
        <v/>
      </c>
      <c r="F225" s="299" t="str">
        <f t="shared" si="17"/>
        <v>否</v>
      </c>
      <c r="G225" s="278" t="str">
        <f t="shared" si="18"/>
        <v>项</v>
      </c>
    </row>
    <row r="226" s="278" customFormat="1" ht="38" customHeight="1" spans="1:7">
      <c r="A226" s="302" t="s">
        <v>2936</v>
      </c>
      <c r="B226" s="300" t="s">
        <v>2937</v>
      </c>
      <c r="C226" s="301"/>
      <c r="D226" s="301"/>
      <c r="E226" s="332" t="str">
        <f t="shared" si="16"/>
        <v/>
      </c>
      <c r="F226" s="299" t="str">
        <f t="shared" si="17"/>
        <v>否</v>
      </c>
      <c r="G226" s="278" t="str">
        <f t="shared" si="18"/>
        <v>项</v>
      </c>
    </row>
    <row r="227" s="278" customFormat="1" ht="38" customHeight="1" spans="1:7">
      <c r="A227" s="302" t="s">
        <v>2938</v>
      </c>
      <c r="B227" s="300" t="s">
        <v>2939</v>
      </c>
      <c r="C227" s="301">
        <v>5815</v>
      </c>
      <c r="D227" s="301">
        <v>6581</v>
      </c>
      <c r="E227" s="332">
        <f t="shared" si="16"/>
        <v>13.17</v>
      </c>
      <c r="F227" s="299" t="str">
        <f t="shared" si="17"/>
        <v>是</v>
      </c>
      <c r="G227" s="278" t="str">
        <f t="shared" si="18"/>
        <v>项</v>
      </c>
    </row>
    <row r="228" ht="38" customHeight="1" spans="1:7">
      <c r="A228" s="302" t="s">
        <v>2940</v>
      </c>
      <c r="B228" s="300" t="s">
        <v>2941</v>
      </c>
      <c r="C228" s="301"/>
      <c r="D228" s="301">
        <v>1890</v>
      </c>
      <c r="E228" s="332" t="str">
        <f t="shared" si="16"/>
        <v/>
      </c>
      <c r="F228" s="299" t="str">
        <f t="shared" si="17"/>
        <v>是</v>
      </c>
      <c r="G228" s="278" t="str">
        <f t="shared" si="18"/>
        <v>项</v>
      </c>
    </row>
    <row r="229" s="278" customFormat="1" ht="38" customHeight="1" spans="1:7">
      <c r="A229" s="294" t="s">
        <v>114</v>
      </c>
      <c r="B229" s="295" t="s">
        <v>2942</v>
      </c>
      <c r="C229" s="297">
        <f>C230</f>
        <v>126</v>
      </c>
      <c r="D229" s="297">
        <f>D230</f>
        <v>144</v>
      </c>
      <c r="E229" s="332">
        <f t="shared" si="16"/>
        <v>14.29</v>
      </c>
      <c r="F229" s="299" t="str">
        <f t="shared" si="17"/>
        <v>是</v>
      </c>
      <c r="G229" s="278" t="str">
        <f t="shared" si="18"/>
        <v>类</v>
      </c>
    </row>
    <row r="230" s="278" customFormat="1" ht="38" customHeight="1" spans="1:7">
      <c r="A230" s="305">
        <v>23304</v>
      </c>
      <c r="B230" s="300" t="s">
        <v>2943</v>
      </c>
      <c r="C230" s="301">
        <v>126</v>
      </c>
      <c r="D230" s="301">
        <v>144</v>
      </c>
      <c r="E230" s="332">
        <f t="shared" si="16"/>
        <v>14.29</v>
      </c>
      <c r="F230" s="299" t="str">
        <f t="shared" si="17"/>
        <v>是</v>
      </c>
      <c r="G230" s="278" t="str">
        <f t="shared" si="18"/>
        <v>款</v>
      </c>
    </row>
    <row r="231" ht="38" customHeight="1" spans="1:7">
      <c r="A231" s="302" t="s">
        <v>2944</v>
      </c>
      <c r="B231" s="300" t="s">
        <v>2945</v>
      </c>
      <c r="C231" s="301"/>
      <c r="D231" s="301"/>
      <c r="E231" s="332" t="str">
        <f t="shared" si="16"/>
        <v/>
      </c>
      <c r="F231" s="299" t="str">
        <f t="shared" si="17"/>
        <v>否</v>
      </c>
      <c r="G231" s="278" t="str">
        <f t="shared" si="18"/>
        <v>项</v>
      </c>
    </row>
    <row r="232" s="278" customFormat="1" ht="38" customHeight="1" spans="1:7">
      <c r="A232" s="302" t="s">
        <v>2946</v>
      </c>
      <c r="B232" s="300" t="s">
        <v>2947</v>
      </c>
      <c r="C232" s="301"/>
      <c r="D232" s="301"/>
      <c r="E232" s="332" t="str">
        <f t="shared" si="16"/>
        <v/>
      </c>
      <c r="F232" s="299" t="str">
        <f t="shared" si="17"/>
        <v>否</v>
      </c>
      <c r="G232" s="278" t="str">
        <f t="shared" si="18"/>
        <v>项</v>
      </c>
    </row>
    <row r="233" ht="38" customHeight="1" spans="1:7">
      <c r="A233" s="302" t="s">
        <v>2948</v>
      </c>
      <c r="B233" s="300" t="s">
        <v>2949</v>
      </c>
      <c r="C233" s="301"/>
      <c r="D233" s="301"/>
      <c r="E233" s="332" t="str">
        <f t="shared" si="16"/>
        <v/>
      </c>
      <c r="F233" s="299" t="str">
        <f t="shared" si="17"/>
        <v>否</v>
      </c>
      <c r="G233" s="278" t="str">
        <f t="shared" si="18"/>
        <v>项</v>
      </c>
    </row>
    <row r="234" s="278" customFormat="1" ht="38" customHeight="1" spans="1:7">
      <c r="A234" s="302" t="s">
        <v>2950</v>
      </c>
      <c r="B234" s="300" t="s">
        <v>2951</v>
      </c>
      <c r="C234" s="301">
        <v>20</v>
      </c>
      <c r="D234" s="301">
        <v>125</v>
      </c>
      <c r="E234" s="332">
        <f t="shared" si="16"/>
        <v>525</v>
      </c>
      <c r="F234" s="299" t="str">
        <f t="shared" si="17"/>
        <v>是</v>
      </c>
      <c r="G234" s="278" t="str">
        <f t="shared" si="18"/>
        <v>项</v>
      </c>
    </row>
    <row r="235" s="278" customFormat="1" ht="38" customHeight="1" spans="1:7">
      <c r="A235" s="302" t="s">
        <v>2952</v>
      </c>
      <c r="B235" s="300" t="s">
        <v>2953</v>
      </c>
      <c r="C235" s="301"/>
      <c r="D235" s="301"/>
      <c r="E235" s="332" t="str">
        <f t="shared" si="16"/>
        <v/>
      </c>
      <c r="F235" s="299" t="str">
        <f t="shared" si="17"/>
        <v>否</v>
      </c>
      <c r="G235" s="278" t="str">
        <f t="shared" si="18"/>
        <v>项</v>
      </c>
    </row>
    <row r="236" ht="38" customHeight="1" spans="1:7">
      <c r="A236" s="302" t="s">
        <v>2954</v>
      </c>
      <c r="B236" s="300" t="s">
        <v>2955</v>
      </c>
      <c r="C236" s="301"/>
      <c r="D236" s="301"/>
      <c r="E236" s="332" t="str">
        <f t="shared" si="16"/>
        <v/>
      </c>
      <c r="F236" s="299" t="str">
        <f t="shared" si="17"/>
        <v>否</v>
      </c>
      <c r="G236" s="278" t="str">
        <f t="shared" si="18"/>
        <v>项</v>
      </c>
    </row>
    <row r="237" ht="38" customHeight="1" spans="1:7">
      <c r="A237" s="302" t="s">
        <v>2956</v>
      </c>
      <c r="B237" s="300" t="s">
        <v>2957</v>
      </c>
      <c r="C237" s="301"/>
      <c r="D237" s="301"/>
      <c r="E237" s="332" t="str">
        <f t="shared" si="16"/>
        <v/>
      </c>
      <c r="F237" s="299" t="str">
        <f t="shared" si="17"/>
        <v>否</v>
      </c>
      <c r="G237" s="278" t="str">
        <f t="shared" si="18"/>
        <v>项</v>
      </c>
    </row>
    <row r="238" ht="38" customHeight="1" spans="1:7">
      <c r="A238" s="302" t="s">
        <v>2958</v>
      </c>
      <c r="B238" s="300" t="s">
        <v>2959</v>
      </c>
      <c r="C238" s="301"/>
      <c r="D238" s="301"/>
      <c r="E238" s="332" t="str">
        <f t="shared" si="16"/>
        <v/>
      </c>
      <c r="F238" s="299" t="str">
        <f t="shared" si="17"/>
        <v>否</v>
      </c>
      <c r="G238" s="278" t="str">
        <f t="shared" si="18"/>
        <v>项</v>
      </c>
    </row>
    <row r="239" ht="38" customHeight="1" spans="1:7">
      <c r="A239" s="302" t="s">
        <v>2960</v>
      </c>
      <c r="B239" s="300" t="s">
        <v>2961</v>
      </c>
      <c r="C239" s="301"/>
      <c r="D239" s="301"/>
      <c r="E239" s="332" t="str">
        <f t="shared" si="16"/>
        <v/>
      </c>
      <c r="F239" s="299" t="str">
        <f t="shared" si="17"/>
        <v>否</v>
      </c>
      <c r="G239" s="278" t="str">
        <f t="shared" si="18"/>
        <v>项</v>
      </c>
    </row>
    <row r="240" ht="38" customHeight="1" spans="1:7">
      <c r="A240" s="302" t="s">
        <v>2962</v>
      </c>
      <c r="B240" s="300" t="s">
        <v>2963</v>
      </c>
      <c r="C240" s="301"/>
      <c r="D240" s="301"/>
      <c r="E240" s="332" t="str">
        <f t="shared" si="16"/>
        <v/>
      </c>
      <c r="F240" s="299" t="str">
        <f t="shared" si="17"/>
        <v>否</v>
      </c>
      <c r="G240" s="278" t="str">
        <f t="shared" si="18"/>
        <v>项</v>
      </c>
    </row>
    <row r="241" ht="38" customHeight="1" spans="1:7">
      <c r="A241" s="302" t="s">
        <v>2964</v>
      </c>
      <c r="B241" s="300" t="s">
        <v>2965</v>
      </c>
      <c r="C241" s="301"/>
      <c r="D241" s="301"/>
      <c r="E241" s="332" t="str">
        <f t="shared" si="16"/>
        <v/>
      </c>
      <c r="F241" s="299" t="str">
        <f t="shared" si="17"/>
        <v>否</v>
      </c>
      <c r="G241" s="278" t="str">
        <f t="shared" si="18"/>
        <v>项</v>
      </c>
    </row>
    <row r="242" ht="38" customHeight="1" spans="1:7">
      <c r="A242" s="302" t="s">
        <v>2966</v>
      </c>
      <c r="B242" s="300" t="s">
        <v>2967</v>
      </c>
      <c r="C242" s="301">
        <v>73</v>
      </c>
      <c r="D242" s="301"/>
      <c r="E242" s="332">
        <f t="shared" si="16"/>
        <v>-100</v>
      </c>
      <c r="F242" s="299" t="str">
        <f t="shared" si="17"/>
        <v>是</v>
      </c>
      <c r="G242" s="278" t="str">
        <f t="shared" si="18"/>
        <v>项</v>
      </c>
    </row>
    <row r="243" ht="38" customHeight="1" spans="1:7">
      <c r="A243" s="302" t="s">
        <v>2968</v>
      </c>
      <c r="B243" s="300" t="s">
        <v>2969</v>
      </c>
      <c r="C243" s="301"/>
      <c r="D243" s="301"/>
      <c r="E243" s="332" t="str">
        <f t="shared" si="16"/>
        <v/>
      </c>
      <c r="F243" s="299" t="str">
        <f t="shared" si="17"/>
        <v>否</v>
      </c>
      <c r="G243" s="278" t="str">
        <f t="shared" si="18"/>
        <v>项</v>
      </c>
    </row>
    <row r="244" s="278" customFormat="1" ht="38" customHeight="1" spans="1:7">
      <c r="A244" s="302" t="s">
        <v>2970</v>
      </c>
      <c r="B244" s="300" t="s">
        <v>2971</v>
      </c>
      <c r="C244" s="301"/>
      <c r="D244" s="301"/>
      <c r="E244" s="332" t="str">
        <f t="shared" ref="E244:E277" si="19">IFERROR((D244/C244-1)*100,"")</f>
        <v/>
      </c>
      <c r="F244" s="299" t="str">
        <f t="shared" si="17"/>
        <v>否</v>
      </c>
      <c r="G244" s="278" t="str">
        <f t="shared" si="18"/>
        <v>项</v>
      </c>
    </row>
    <row r="245" ht="38" customHeight="1" spans="1:7">
      <c r="A245" s="302" t="s">
        <v>2972</v>
      </c>
      <c r="B245" s="300" t="s">
        <v>2973</v>
      </c>
      <c r="C245" s="301">
        <v>11</v>
      </c>
      <c r="D245" s="301">
        <v>19</v>
      </c>
      <c r="E245" s="332">
        <f t="shared" si="19"/>
        <v>72.73</v>
      </c>
      <c r="F245" s="299" t="str">
        <f t="shared" si="17"/>
        <v>是</v>
      </c>
      <c r="G245" s="278" t="str">
        <f t="shared" si="18"/>
        <v>项</v>
      </c>
    </row>
    <row r="246" ht="38" customHeight="1" spans="1:7">
      <c r="A246" s="302" t="s">
        <v>2974</v>
      </c>
      <c r="B246" s="300" t="s">
        <v>2975</v>
      </c>
      <c r="C246" s="301">
        <v>22</v>
      </c>
      <c r="D246" s="301"/>
      <c r="E246" s="332">
        <f t="shared" si="19"/>
        <v>-100</v>
      </c>
      <c r="F246" s="299" t="str">
        <f t="shared" si="17"/>
        <v>是</v>
      </c>
      <c r="G246" s="278" t="str">
        <f t="shared" si="18"/>
        <v>项</v>
      </c>
    </row>
    <row r="247" ht="38" customHeight="1" spans="1:7">
      <c r="A247" s="304" t="s">
        <v>2976</v>
      </c>
      <c r="B247" s="295" t="s">
        <v>2977</v>
      </c>
      <c r="C247" s="297">
        <f>C248+C261</f>
        <v>0</v>
      </c>
      <c r="D247" s="297">
        <f>D248+D261</f>
        <v>0</v>
      </c>
      <c r="E247" s="332" t="str">
        <f t="shared" si="19"/>
        <v/>
      </c>
      <c r="F247" s="299" t="str">
        <f t="shared" si="17"/>
        <v>是</v>
      </c>
      <c r="G247" s="278" t="str">
        <f t="shared" si="18"/>
        <v>类</v>
      </c>
    </row>
    <row r="248" ht="38" customHeight="1" spans="1:7">
      <c r="A248" s="305" t="s">
        <v>2978</v>
      </c>
      <c r="B248" s="300" t="s">
        <v>2979</v>
      </c>
      <c r="C248" s="301"/>
      <c r="D248" s="301"/>
      <c r="E248" s="332" t="str">
        <f t="shared" si="19"/>
        <v/>
      </c>
      <c r="F248" s="299" t="str">
        <f t="shared" si="17"/>
        <v>否</v>
      </c>
      <c r="G248" s="278" t="str">
        <f t="shared" si="18"/>
        <v>款</v>
      </c>
    </row>
    <row r="249" ht="38" customHeight="1" spans="1:7">
      <c r="A249" s="305" t="s">
        <v>2980</v>
      </c>
      <c r="B249" s="300" t="s">
        <v>2981</v>
      </c>
      <c r="C249" s="301"/>
      <c r="D249" s="301"/>
      <c r="E249" s="332" t="str">
        <f t="shared" si="19"/>
        <v/>
      </c>
      <c r="F249" s="299" t="str">
        <f t="shared" si="17"/>
        <v>否</v>
      </c>
      <c r="G249" s="278" t="str">
        <f t="shared" si="18"/>
        <v>项</v>
      </c>
    </row>
    <row r="250" ht="38" customHeight="1" spans="1:7">
      <c r="A250" s="305" t="s">
        <v>2982</v>
      </c>
      <c r="B250" s="300" t="s">
        <v>2983</v>
      </c>
      <c r="C250" s="301"/>
      <c r="D250" s="301"/>
      <c r="E250" s="332" t="str">
        <f t="shared" si="19"/>
        <v/>
      </c>
      <c r="F250" s="299" t="str">
        <f t="shared" si="17"/>
        <v>否</v>
      </c>
      <c r="G250" s="278" t="str">
        <f t="shared" si="18"/>
        <v>项</v>
      </c>
    </row>
    <row r="251" ht="38" customHeight="1" spans="1:7">
      <c r="A251" s="305" t="s">
        <v>2984</v>
      </c>
      <c r="B251" s="300" t="s">
        <v>2985</v>
      </c>
      <c r="C251" s="301"/>
      <c r="D251" s="301"/>
      <c r="E251" s="332" t="str">
        <f t="shared" si="19"/>
        <v/>
      </c>
      <c r="F251" s="299" t="str">
        <f t="shared" si="17"/>
        <v>否</v>
      </c>
      <c r="G251" s="278" t="str">
        <f t="shared" si="18"/>
        <v>项</v>
      </c>
    </row>
    <row r="252" ht="38" customHeight="1" spans="1:7">
      <c r="A252" s="305" t="s">
        <v>2986</v>
      </c>
      <c r="B252" s="300" t="s">
        <v>2987</v>
      </c>
      <c r="C252" s="301"/>
      <c r="D252" s="301"/>
      <c r="E252" s="332" t="str">
        <f t="shared" si="19"/>
        <v/>
      </c>
      <c r="F252" s="299" t="str">
        <f t="shared" si="17"/>
        <v>否</v>
      </c>
      <c r="G252" s="278" t="str">
        <f t="shared" si="18"/>
        <v>项</v>
      </c>
    </row>
    <row r="253" ht="38" customHeight="1" spans="1:7">
      <c r="A253" s="305" t="s">
        <v>2988</v>
      </c>
      <c r="B253" s="300" t="s">
        <v>2989</v>
      </c>
      <c r="C253" s="301"/>
      <c r="D253" s="301"/>
      <c r="E253" s="332" t="str">
        <f t="shared" si="19"/>
        <v/>
      </c>
      <c r="F253" s="299" t="str">
        <f t="shared" si="17"/>
        <v>否</v>
      </c>
      <c r="G253" s="278" t="str">
        <f t="shared" si="18"/>
        <v>项</v>
      </c>
    </row>
    <row r="254" ht="38" customHeight="1" spans="1:7">
      <c r="A254" s="305" t="s">
        <v>2990</v>
      </c>
      <c r="B254" s="300" t="s">
        <v>2991</v>
      </c>
      <c r="C254" s="301"/>
      <c r="D254" s="301"/>
      <c r="E254" s="332" t="str">
        <f t="shared" si="19"/>
        <v/>
      </c>
      <c r="F254" s="299" t="str">
        <f t="shared" si="17"/>
        <v>否</v>
      </c>
      <c r="G254" s="278" t="str">
        <f t="shared" si="18"/>
        <v>项</v>
      </c>
    </row>
    <row r="255" ht="38" customHeight="1" spans="1:7">
      <c r="A255" s="305" t="s">
        <v>2992</v>
      </c>
      <c r="B255" s="300" t="s">
        <v>2993</v>
      </c>
      <c r="C255" s="301"/>
      <c r="D255" s="301"/>
      <c r="E255" s="332" t="str">
        <f t="shared" si="19"/>
        <v/>
      </c>
      <c r="F255" s="299" t="str">
        <f t="shared" si="17"/>
        <v>否</v>
      </c>
      <c r="G255" s="278" t="str">
        <f t="shared" si="18"/>
        <v>项</v>
      </c>
    </row>
    <row r="256" ht="38" customHeight="1" spans="1:7">
      <c r="A256" s="305" t="s">
        <v>2994</v>
      </c>
      <c r="B256" s="300" t="s">
        <v>2995</v>
      </c>
      <c r="C256" s="301"/>
      <c r="D256" s="301"/>
      <c r="E256" s="332" t="str">
        <f t="shared" si="19"/>
        <v/>
      </c>
      <c r="F256" s="299" t="str">
        <f t="shared" si="17"/>
        <v>否</v>
      </c>
      <c r="G256" s="278" t="str">
        <f t="shared" si="18"/>
        <v>项</v>
      </c>
    </row>
    <row r="257" ht="38" customHeight="1" spans="1:7">
      <c r="A257" s="305" t="s">
        <v>2996</v>
      </c>
      <c r="B257" s="300" t="s">
        <v>2997</v>
      </c>
      <c r="C257" s="301"/>
      <c r="D257" s="301"/>
      <c r="E257" s="332" t="str">
        <f t="shared" si="19"/>
        <v/>
      </c>
      <c r="F257" s="299" t="str">
        <f t="shared" si="17"/>
        <v>否</v>
      </c>
      <c r="G257" s="278" t="str">
        <f t="shared" si="18"/>
        <v>项</v>
      </c>
    </row>
    <row r="258" ht="38" customHeight="1" spans="1:7">
      <c r="A258" s="305" t="s">
        <v>2998</v>
      </c>
      <c r="B258" s="300" t="s">
        <v>2999</v>
      </c>
      <c r="C258" s="301"/>
      <c r="D258" s="301"/>
      <c r="E258" s="332" t="str">
        <f t="shared" si="19"/>
        <v/>
      </c>
      <c r="F258" s="299" t="str">
        <f t="shared" si="17"/>
        <v>否</v>
      </c>
      <c r="G258" s="278" t="str">
        <f t="shared" si="18"/>
        <v>项</v>
      </c>
    </row>
    <row r="259" ht="38" customHeight="1" spans="1:7">
      <c r="A259" s="305" t="s">
        <v>3000</v>
      </c>
      <c r="B259" s="300" t="s">
        <v>3001</v>
      </c>
      <c r="C259" s="301"/>
      <c r="D259" s="301"/>
      <c r="E259" s="332" t="str">
        <f t="shared" si="19"/>
        <v/>
      </c>
      <c r="F259" s="299" t="str">
        <f t="shared" si="17"/>
        <v>否</v>
      </c>
      <c r="G259" s="278" t="str">
        <f t="shared" si="18"/>
        <v>项</v>
      </c>
    </row>
    <row r="260" ht="38" customHeight="1" spans="1:7">
      <c r="A260" s="305" t="s">
        <v>3002</v>
      </c>
      <c r="B260" s="300" t="s">
        <v>3003</v>
      </c>
      <c r="C260" s="301"/>
      <c r="D260" s="301"/>
      <c r="E260" s="332" t="str">
        <f t="shared" si="19"/>
        <v/>
      </c>
      <c r="F260" s="299" t="str">
        <f t="shared" si="17"/>
        <v>否</v>
      </c>
      <c r="G260" s="278" t="str">
        <f t="shared" si="18"/>
        <v>项</v>
      </c>
    </row>
    <row r="261" ht="38" customHeight="1" spans="1:7">
      <c r="A261" s="305" t="s">
        <v>3004</v>
      </c>
      <c r="B261" s="300" t="s">
        <v>3005</v>
      </c>
      <c r="C261" s="301"/>
      <c r="D261" s="301"/>
      <c r="E261" s="332" t="str">
        <f t="shared" si="19"/>
        <v/>
      </c>
      <c r="F261" s="299" t="str">
        <f t="shared" si="17"/>
        <v>否</v>
      </c>
      <c r="G261" s="278" t="str">
        <f t="shared" si="18"/>
        <v>款</v>
      </c>
    </row>
    <row r="262" ht="38" customHeight="1" spans="1:7">
      <c r="A262" s="305" t="s">
        <v>3006</v>
      </c>
      <c r="B262" s="300" t="s">
        <v>3007</v>
      </c>
      <c r="C262" s="301"/>
      <c r="D262" s="301"/>
      <c r="E262" s="332" t="str">
        <f t="shared" si="19"/>
        <v/>
      </c>
      <c r="F262" s="299" t="str">
        <f t="shared" si="17"/>
        <v>否</v>
      </c>
      <c r="G262" s="278" t="str">
        <f t="shared" si="18"/>
        <v>项</v>
      </c>
    </row>
    <row r="263" ht="38" customHeight="1" spans="1:7">
      <c r="A263" s="305" t="s">
        <v>3008</v>
      </c>
      <c r="B263" s="300" t="s">
        <v>3009</v>
      </c>
      <c r="C263" s="301"/>
      <c r="D263" s="301"/>
      <c r="E263" s="332" t="str">
        <f t="shared" si="19"/>
        <v/>
      </c>
      <c r="F263" s="299" t="str">
        <f t="shared" si="17"/>
        <v>否</v>
      </c>
      <c r="G263" s="278" t="str">
        <f t="shared" si="18"/>
        <v>项</v>
      </c>
    </row>
    <row r="264" ht="38" customHeight="1" spans="1:7">
      <c r="A264" s="305" t="s">
        <v>3010</v>
      </c>
      <c r="B264" s="300" t="s">
        <v>3011</v>
      </c>
      <c r="C264" s="301"/>
      <c r="D264" s="301"/>
      <c r="E264" s="332" t="str">
        <f t="shared" si="19"/>
        <v/>
      </c>
      <c r="F264" s="299" t="str">
        <f t="shared" si="17"/>
        <v>否</v>
      </c>
      <c r="G264" s="278" t="str">
        <f t="shared" si="18"/>
        <v>项</v>
      </c>
    </row>
    <row r="265" ht="38" customHeight="1" spans="1:7">
      <c r="A265" s="305" t="s">
        <v>3012</v>
      </c>
      <c r="B265" s="300" t="s">
        <v>3013</v>
      </c>
      <c r="C265" s="301"/>
      <c r="D265" s="301"/>
      <c r="E265" s="332" t="str">
        <f t="shared" si="19"/>
        <v/>
      </c>
      <c r="F265" s="299" t="str">
        <f t="shared" si="17"/>
        <v>否</v>
      </c>
      <c r="G265" s="278" t="str">
        <f t="shared" si="18"/>
        <v>项</v>
      </c>
    </row>
    <row r="266" ht="38" customHeight="1" spans="1:7">
      <c r="A266" s="305" t="s">
        <v>3014</v>
      </c>
      <c r="B266" s="300" t="s">
        <v>3015</v>
      </c>
      <c r="C266" s="301"/>
      <c r="D266" s="301"/>
      <c r="E266" s="332" t="str">
        <f t="shared" si="19"/>
        <v/>
      </c>
      <c r="F266" s="299" t="str">
        <f t="shared" si="17"/>
        <v>否</v>
      </c>
      <c r="G266" s="278" t="str">
        <f t="shared" si="18"/>
        <v>项</v>
      </c>
    </row>
    <row r="267" ht="38" customHeight="1" spans="1:7">
      <c r="A267" s="305" t="s">
        <v>3016</v>
      </c>
      <c r="B267" s="300" t="s">
        <v>3017</v>
      </c>
      <c r="C267" s="301"/>
      <c r="D267" s="301"/>
      <c r="E267" s="332" t="str">
        <f t="shared" si="19"/>
        <v/>
      </c>
      <c r="F267" s="299" t="str">
        <f t="shared" si="17"/>
        <v>否</v>
      </c>
      <c r="G267" s="278" t="str">
        <f t="shared" si="18"/>
        <v>项</v>
      </c>
    </row>
    <row r="268" ht="38" customHeight="1" spans="1:6">
      <c r="A268" s="294"/>
      <c r="B268" s="295"/>
      <c r="C268" s="296"/>
      <c r="D268" s="296"/>
      <c r="E268" s="332" t="str">
        <f t="shared" si="19"/>
        <v/>
      </c>
      <c r="F268" s="299" t="str">
        <f t="shared" si="17"/>
        <v>是</v>
      </c>
    </row>
    <row r="269" ht="38" customHeight="1" spans="1:6">
      <c r="A269" s="307"/>
      <c r="B269" s="308" t="s">
        <v>3018</v>
      </c>
      <c r="C269" s="297">
        <f>C4+C20+C32+C43+C100+C127+C179+C183+C211+C229+C247</f>
        <v>68027</v>
      </c>
      <c r="D269" s="297">
        <f>D4+D20+D32+D43+D100+D127+D179+D183+D211+D229+D247</f>
        <v>168086</v>
      </c>
      <c r="E269" s="332">
        <f t="shared" si="19"/>
        <v>147.09</v>
      </c>
      <c r="F269" s="299" t="s">
        <v>3019</v>
      </c>
    </row>
    <row r="270" ht="38" customHeight="1" spans="1:6">
      <c r="A270" s="351" t="s">
        <v>3020</v>
      </c>
      <c r="B270" s="310" t="s">
        <v>119</v>
      </c>
      <c r="C270" s="311">
        <f>C271+C273+C274</f>
        <v>11925</v>
      </c>
      <c r="D270" s="311">
        <f>D271+D273+D274</f>
        <v>51473</v>
      </c>
      <c r="E270" s="332">
        <f t="shared" si="19"/>
        <v>331.64</v>
      </c>
      <c r="F270" s="299" t="str">
        <f t="shared" ref="F270:F275" si="20">IF(LEN(A270)=3,"是",IF(B270&lt;&gt;"",IF(SUM(C270:D270)&lt;&gt;0,"是","否"),"是"))</f>
        <v>是</v>
      </c>
    </row>
    <row r="271" s="349" customFormat="1" ht="38" customHeight="1" spans="1:6">
      <c r="A271" s="352" t="s">
        <v>3021</v>
      </c>
      <c r="B271" s="312" t="s">
        <v>3022</v>
      </c>
      <c r="C271" s="313">
        <v>2308</v>
      </c>
      <c r="D271" s="313">
        <v>700</v>
      </c>
      <c r="E271" s="343">
        <f t="shared" si="19"/>
        <v>-69.67</v>
      </c>
      <c r="F271" s="299" t="str">
        <f t="shared" si="20"/>
        <v>是</v>
      </c>
    </row>
    <row r="272" ht="38" customHeight="1" spans="1:6">
      <c r="A272" s="352" t="s">
        <v>3023</v>
      </c>
      <c r="B272" s="312" t="s">
        <v>3024</v>
      </c>
      <c r="C272" s="313">
        <v>2308</v>
      </c>
      <c r="D272" s="316">
        <v>700</v>
      </c>
      <c r="E272" s="343">
        <f t="shared" si="19"/>
        <v>-69.67</v>
      </c>
      <c r="F272" s="299" t="str">
        <f t="shared" si="20"/>
        <v>是</v>
      </c>
    </row>
    <row r="273" ht="38" customHeight="1" spans="1:6">
      <c r="A273" s="352" t="s">
        <v>3025</v>
      </c>
      <c r="B273" s="312" t="s">
        <v>3026</v>
      </c>
      <c r="C273" s="313"/>
      <c r="D273" s="316">
        <v>50000</v>
      </c>
      <c r="E273" s="332" t="str">
        <f t="shared" si="19"/>
        <v/>
      </c>
      <c r="F273" s="299" t="str">
        <f t="shared" si="20"/>
        <v>是</v>
      </c>
    </row>
    <row r="274" ht="38" customHeight="1" spans="1:6">
      <c r="A274" s="352" t="s">
        <v>3027</v>
      </c>
      <c r="B274" s="312" t="s">
        <v>3028</v>
      </c>
      <c r="C274" s="313">
        <v>9617</v>
      </c>
      <c r="D274" s="316">
        <v>773</v>
      </c>
      <c r="E274" s="343">
        <f t="shared" si="19"/>
        <v>-91.96</v>
      </c>
      <c r="F274" s="299" t="str">
        <f t="shared" si="20"/>
        <v>是</v>
      </c>
    </row>
    <row r="275" ht="38" customHeight="1" spans="1:6">
      <c r="A275" s="351" t="s">
        <v>3029</v>
      </c>
      <c r="B275" s="317" t="s">
        <v>3030</v>
      </c>
      <c r="C275" s="311">
        <v>117500</v>
      </c>
      <c r="D275" s="318">
        <v>56500</v>
      </c>
      <c r="E275" s="332">
        <f t="shared" si="19"/>
        <v>-51.91</v>
      </c>
      <c r="F275" s="299" t="str">
        <f t="shared" si="20"/>
        <v>是</v>
      </c>
    </row>
    <row r="276" ht="38" customHeight="1" spans="1:6">
      <c r="A276" s="353"/>
      <c r="B276" s="320" t="s">
        <v>126</v>
      </c>
      <c r="C276" s="311">
        <f>C269+C270+C275</f>
        <v>197452</v>
      </c>
      <c r="D276" s="318">
        <f>D269+D270+D275</f>
        <v>276059</v>
      </c>
      <c r="E276" s="332">
        <f t="shared" si="19"/>
        <v>39.81</v>
      </c>
      <c r="F276" s="299" t="s">
        <v>3019</v>
      </c>
    </row>
    <row r="277" spans="3:3">
      <c r="C277" s="354"/>
    </row>
    <row r="279" spans="3:3">
      <c r="C279" s="354"/>
    </row>
    <row r="281" spans="3:3">
      <c r="C281" s="354"/>
    </row>
    <row r="282" spans="3:3">
      <c r="C282" s="354"/>
    </row>
    <row r="284" spans="3:3">
      <c r="C284" s="354"/>
    </row>
    <row r="285" spans="3:3">
      <c r="C285" s="354"/>
    </row>
    <row r="286" spans="3:3">
      <c r="C286" s="354"/>
    </row>
    <row r="287" spans="3:3">
      <c r="C287" s="354"/>
    </row>
    <row r="289" spans="3:3">
      <c r="C289" s="354"/>
    </row>
  </sheetData>
  <mergeCells count="1">
    <mergeCell ref="B1:E1"/>
  </mergeCells>
  <conditionalFormatting sqref="B275">
    <cfRule type="expression" dxfId="1" priority="3"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26" activePane="bottomLeft" state="frozen"/>
      <selection/>
      <selection pane="bottomLeft" activeCell="K33" sqref="K33"/>
    </sheetView>
  </sheetViews>
  <sheetFormatPr defaultColWidth="9" defaultRowHeight="14.25" outlineLevelCol="5"/>
  <cols>
    <col min="1" max="1" width="13.25" style="173" customWidth="1"/>
    <col min="2" max="2" width="50.75" style="175" customWidth="1"/>
    <col min="3" max="4" width="20.6333333333333" style="175" customWidth="1"/>
    <col min="5" max="5" width="20.6333333333333" style="324" customWidth="1"/>
    <col min="6" max="6" width="3.75" style="173" hidden="1" customWidth="1"/>
    <col min="7" max="16384" width="9" style="175"/>
  </cols>
  <sheetData>
    <row r="1" s="175" customFormat="1" ht="45" customHeight="1" spans="2:5">
      <c r="B1" s="284" t="s">
        <v>3031</v>
      </c>
      <c r="C1" s="284"/>
      <c r="D1" s="284"/>
      <c r="E1" s="285"/>
    </row>
    <row r="2" s="322" customFormat="1" ht="20.1" customHeight="1" spans="2:5">
      <c r="B2" s="325"/>
      <c r="C2" s="326"/>
      <c r="D2" s="325"/>
      <c r="E2" s="327" t="s">
        <v>1</v>
      </c>
    </row>
    <row r="3" s="323" customFormat="1" ht="45" customHeight="1" spans="1:6">
      <c r="A3" s="328" t="s">
        <v>2</v>
      </c>
      <c r="B3" s="329" t="s">
        <v>3</v>
      </c>
      <c r="C3" s="95" t="s">
        <v>128</v>
      </c>
      <c r="D3" s="95" t="s">
        <v>5</v>
      </c>
      <c r="E3" s="194" t="s">
        <v>129</v>
      </c>
      <c r="F3" s="330" t="s">
        <v>134</v>
      </c>
    </row>
    <row r="4" s="323" customFormat="1" ht="36" customHeight="1" spans="1:6">
      <c r="A4" s="331" t="s">
        <v>2500</v>
      </c>
      <c r="B4" s="295" t="s">
        <v>2501</v>
      </c>
      <c r="C4" s="297"/>
      <c r="D4" s="297"/>
      <c r="E4" s="332" t="str">
        <f>IFERROR((D4/C4-1)*100,"")</f>
        <v/>
      </c>
      <c r="F4" s="217" t="str">
        <f t="shared" ref="F4:F29" si="0">IF(LEN(A4)=7,"是",IF(B4&lt;&gt;"",IF(SUM(C4:D4)&lt;&gt;0,"是","否"),"是"))</f>
        <v>是</v>
      </c>
    </row>
    <row r="5" s="175" customFormat="1" ht="36" customHeight="1" spans="1:6">
      <c r="A5" s="331" t="s">
        <v>2502</v>
      </c>
      <c r="B5" s="295" t="s">
        <v>2503</v>
      </c>
      <c r="C5" s="297"/>
      <c r="D5" s="297"/>
      <c r="E5" s="332" t="str">
        <f t="shared" ref="E5:E10" si="1">IFERROR((D5/C5-1)*100,"")</f>
        <v/>
      </c>
      <c r="F5" s="217" t="str">
        <f t="shared" si="0"/>
        <v>是</v>
      </c>
    </row>
    <row r="6" s="175" customFormat="1" ht="36" customHeight="1" spans="1:6">
      <c r="A6" s="331" t="s">
        <v>2504</v>
      </c>
      <c r="B6" s="295" t="s">
        <v>2505</v>
      </c>
      <c r="C6" s="297"/>
      <c r="D6" s="297"/>
      <c r="E6" s="332" t="str">
        <f t="shared" si="1"/>
        <v/>
      </c>
      <c r="F6" s="217" t="str">
        <f t="shared" si="0"/>
        <v>是</v>
      </c>
    </row>
    <row r="7" s="175" customFormat="1" ht="36" customHeight="1" spans="1:6">
      <c r="A7" s="331" t="s">
        <v>2506</v>
      </c>
      <c r="B7" s="295" t="s">
        <v>2507</v>
      </c>
      <c r="C7" s="297"/>
      <c r="D7" s="297"/>
      <c r="E7" s="332" t="str">
        <f t="shared" si="1"/>
        <v/>
      </c>
      <c r="F7" s="217" t="str">
        <f t="shared" si="0"/>
        <v>是</v>
      </c>
    </row>
    <row r="8" s="175" customFormat="1" ht="36" customHeight="1" spans="1:6">
      <c r="A8" s="331" t="s">
        <v>2508</v>
      </c>
      <c r="B8" s="295" t="s">
        <v>2509</v>
      </c>
      <c r="C8" s="297"/>
      <c r="D8" s="297"/>
      <c r="E8" s="332" t="str">
        <f t="shared" si="1"/>
        <v/>
      </c>
      <c r="F8" s="217" t="str">
        <f t="shared" si="0"/>
        <v>是</v>
      </c>
    </row>
    <row r="9" s="175" customFormat="1" ht="36" customHeight="1" spans="1:6">
      <c r="A9" s="331" t="s">
        <v>2510</v>
      </c>
      <c r="B9" s="295" t="s">
        <v>2511</v>
      </c>
      <c r="C9" s="297"/>
      <c r="D9" s="297"/>
      <c r="E9" s="332" t="str">
        <f t="shared" si="1"/>
        <v/>
      </c>
      <c r="F9" s="217" t="str">
        <f t="shared" si="0"/>
        <v>是</v>
      </c>
    </row>
    <row r="10" s="175" customFormat="1" ht="36" customHeight="1" spans="1:6">
      <c r="A10" s="331" t="s">
        <v>2512</v>
      </c>
      <c r="B10" s="295" t="s">
        <v>2513</v>
      </c>
      <c r="C10" s="297">
        <v>193131</v>
      </c>
      <c r="D10" s="297">
        <v>212305</v>
      </c>
      <c r="E10" s="332">
        <f t="shared" si="1"/>
        <v>9.93</v>
      </c>
      <c r="F10" s="217" t="str">
        <f t="shared" si="0"/>
        <v>是</v>
      </c>
    </row>
    <row r="11" s="173" customFormat="1" ht="36" customHeight="1" spans="1:6">
      <c r="A11" s="331" t="s">
        <v>2514</v>
      </c>
      <c r="B11" s="333" t="s">
        <v>2515</v>
      </c>
      <c r="C11" s="334">
        <v>161820</v>
      </c>
      <c r="D11" s="334">
        <v>211605</v>
      </c>
      <c r="E11" s="335">
        <f>IF(C11&gt;0,D11/C11-1,IF(C11&lt;0,-(D11/C11-1),""))</f>
        <v>0.308</v>
      </c>
      <c r="F11" s="167" t="str">
        <f t="shared" si="0"/>
        <v>是</v>
      </c>
    </row>
    <row r="12" s="173" customFormat="1" ht="36" customHeight="1" spans="1:6">
      <c r="A12" s="331" t="s">
        <v>2516</v>
      </c>
      <c r="B12" s="333" t="s">
        <v>2517</v>
      </c>
      <c r="C12" s="334">
        <v>31311</v>
      </c>
      <c r="D12" s="334">
        <v>700</v>
      </c>
      <c r="E12" s="335">
        <f>IF(C12&gt;0,D12/C12-1,IF(C12&lt;0,-(D12/C12-1),""))</f>
        <v>-0.978</v>
      </c>
      <c r="F12" s="217" t="str">
        <f t="shared" si="0"/>
        <v>是</v>
      </c>
    </row>
    <row r="13" s="173" customFormat="1" ht="36" customHeight="1" spans="1:6">
      <c r="A13" s="331" t="s">
        <v>2518</v>
      </c>
      <c r="B13" s="333" t="s">
        <v>2519</v>
      </c>
      <c r="C13" s="334"/>
      <c r="D13" s="334"/>
      <c r="E13" s="335" t="str">
        <f>IF(C13&gt;0,D13/C13-1,IF(C13&lt;0,-(D13/C13-1),""))</f>
        <v/>
      </c>
      <c r="F13" s="217" t="str">
        <f t="shared" si="0"/>
        <v>否</v>
      </c>
    </row>
    <row r="14" s="173" customFormat="1" ht="36" customHeight="1" spans="1:6">
      <c r="A14" s="331" t="s">
        <v>2520</v>
      </c>
      <c r="B14" s="333" t="s">
        <v>2521</v>
      </c>
      <c r="C14" s="334"/>
      <c r="D14" s="334"/>
      <c r="E14" s="335" t="str">
        <f>IF(C14&gt;0,D14/C14-1,IF(C14&lt;0,-(D14/C14-1),""))</f>
        <v/>
      </c>
      <c r="F14" s="217" t="str">
        <f t="shared" si="0"/>
        <v>否</v>
      </c>
    </row>
    <row r="15" s="173" customFormat="1" ht="36" customHeight="1" spans="1:6">
      <c r="A15" s="331" t="s">
        <v>2522</v>
      </c>
      <c r="B15" s="300" t="s">
        <v>2523</v>
      </c>
      <c r="C15" s="301"/>
      <c r="D15" s="301"/>
      <c r="E15" s="335"/>
      <c r="F15" s="217" t="str">
        <f t="shared" si="0"/>
        <v>否</v>
      </c>
    </row>
    <row r="16" s="175" customFormat="1" ht="36" customHeight="1" spans="1:6">
      <c r="A16" s="336" t="s">
        <v>2525</v>
      </c>
      <c r="B16" s="182" t="s">
        <v>2526</v>
      </c>
      <c r="C16" s="297"/>
      <c r="D16" s="297">
        <v>0</v>
      </c>
      <c r="E16" s="332" t="str">
        <f>IFERROR((D16/C16-1)*100,"")</f>
        <v/>
      </c>
      <c r="F16" s="217" t="str">
        <f t="shared" si="0"/>
        <v>是</v>
      </c>
    </row>
    <row r="17" s="175" customFormat="1" ht="36" customHeight="1" spans="1:6">
      <c r="A17" s="336" t="s">
        <v>2527</v>
      </c>
      <c r="B17" s="182" t="s">
        <v>2528</v>
      </c>
      <c r="C17" s="297">
        <v>300</v>
      </c>
      <c r="D17" s="297">
        <v>300</v>
      </c>
      <c r="E17" s="332">
        <f>IFERROR((D17/C17-1)*100,"")</f>
        <v>0</v>
      </c>
      <c r="F17" s="217" t="str">
        <f t="shared" si="0"/>
        <v>是</v>
      </c>
    </row>
    <row r="18" s="173" customFormat="1" ht="36" customHeight="1" spans="1:6">
      <c r="A18" s="336" t="s">
        <v>2529</v>
      </c>
      <c r="B18" s="200" t="s">
        <v>2530</v>
      </c>
      <c r="C18" s="301">
        <v>220</v>
      </c>
      <c r="D18" s="301">
        <v>220</v>
      </c>
      <c r="E18" s="335"/>
      <c r="F18" s="217" t="str">
        <f t="shared" si="0"/>
        <v>是</v>
      </c>
    </row>
    <row r="19" s="173" customFormat="1" ht="36" customHeight="1" spans="1:6">
      <c r="A19" s="336" t="s">
        <v>2531</v>
      </c>
      <c r="B19" s="200" t="s">
        <v>2532</v>
      </c>
      <c r="C19" s="301">
        <v>80</v>
      </c>
      <c r="D19" s="301">
        <v>80</v>
      </c>
      <c r="E19" s="335"/>
      <c r="F19" s="217" t="str">
        <f t="shared" si="0"/>
        <v>是</v>
      </c>
    </row>
    <row r="20" s="175" customFormat="1" ht="36" customHeight="1" spans="1:6">
      <c r="A20" s="336" t="s">
        <v>2533</v>
      </c>
      <c r="B20" s="182" t="s">
        <v>2534</v>
      </c>
      <c r="C20" s="297"/>
      <c r="D20" s="297"/>
      <c r="E20" s="332" t="str">
        <f t="shared" ref="E20:E26" si="2">IFERROR((D20/C20-1)*100,"")</f>
        <v/>
      </c>
      <c r="F20" s="217" t="str">
        <f t="shared" si="0"/>
        <v>是</v>
      </c>
    </row>
    <row r="21" s="175" customFormat="1" ht="36" customHeight="1" spans="1:6">
      <c r="A21" s="336" t="s">
        <v>2535</v>
      </c>
      <c r="B21" s="182" t="s">
        <v>2536</v>
      </c>
      <c r="C21" s="297"/>
      <c r="D21" s="297"/>
      <c r="E21" s="332" t="str">
        <f t="shared" si="2"/>
        <v/>
      </c>
      <c r="F21" s="217" t="str">
        <f t="shared" si="0"/>
        <v>是</v>
      </c>
    </row>
    <row r="22" s="175" customFormat="1" ht="36" customHeight="1" spans="1:6">
      <c r="A22" s="336" t="s">
        <v>2537</v>
      </c>
      <c r="B22" s="182" t="s">
        <v>2538</v>
      </c>
      <c r="C22" s="297"/>
      <c r="D22" s="297"/>
      <c r="E22" s="332" t="str">
        <f t="shared" si="2"/>
        <v/>
      </c>
      <c r="F22" s="217" t="str">
        <f t="shared" si="0"/>
        <v>是</v>
      </c>
    </row>
    <row r="23" s="175" customFormat="1" ht="36" customHeight="1" spans="1:6">
      <c r="A23" s="331" t="s">
        <v>2539</v>
      </c>
      <c r="B23" s="295" t="s">
        <v>2540</v>
      </c>
      <c r="C23" s="297"/>
      <c r="D23" s="297"/>
      <c r="E23" s="332" t="str">
        <f t="shared" si="2"/>
        <v/>
      </c>
      <c r="F23" s="217" t="str">
        <f t="shared" si="0"/>
        <v>是</v>
      </c>
    </row>
    <row r="24" s="175" customFormat="1" ht="36" customHeight="1" spans="1:6">
      <c r="A24" s="331" t="s">
        <v>2541</v>
      </c>
      <c r="B24" s="295" t="s">
        <v>2542</v>
      </c>
      <c r="C24" s="297">
        <v>1115</v>
      </c>
      <c r="D24" s="297">
        <v>720</v>
      </c>
      <c r="E24" s="332">
        <f t="shared" si="2"/>
        <v>-35.43</v>
      </c>
      <c r="F24" s="217" t="str">
        <f t="shared" si="0"/>
        <v>是</v>
      </c>
    </row>
    <row r="25" s="175" customFormat="1" ht="36" customHeight="1" spans="1:6">
      <c r="A25" s="331" t="s">
        <v>2543</v>
      </c>
      <c r="B25" s="295" t="s">
        <v>2544</v>
      </c>
      <c r="C25" s="297"/>
      <c r="D25" s="297"/>
      <c r="E25" s="332" t="str">
        <f t="shared" si="2"/>
        <v/>
      </c>
      <c r="F25" s="217" t="str">
        <f t="shared" si="0"/>
        <v>是</v>
      </c>
    </row>
    <row r="26" s="175" customFormat="1" ht="36" customHeight="1" spans="1:6">
      <c r="A26" s="331" t="s">
        <v>2545</v>
      </c>
      <c r="B26" s="295" t="s">
        <v>2546</v>
      </c>
      <c r="C26" s="297"/>
      <c r="D26" s="297"/>
      <c r="E26" s="332" t="str">
        <f t="shared" si="2"/>
        <v/>
      </c>
      <c r="F26" s="217" t="str">
        <f t="shared" si="0"/>
        <v>是</v>
      </c>
    </row>
    <row r="27" s="173" customFormat="1" ht="36" customHeight="1" spans="1:6">
      <c r="A27" s="331" t="s">
        <v>2547</v>
      </c>
      <c r="B27" s="295" t="s">
        <v>2548</v>
      </c>
      <c r="C27" s="297">
        <v>8500</v>
      </c>
      <c r="D27" s="297">
        <v>1845</v>
      </c>
      <c r="E27" s="337"/>
      <c r="F27" s="217" t="str">
        <f t="shared" si="0"/>
        <v>是</v>
      </c>
    </row>
    <row r="28" ht="36" customHeight="1" spans="1:6">
      <c r="A28" s="331"/>
      <c r="B28" s="300"/>
      <c r="C28" s="301"/>
      <c r="D28" s="301"/>
      <c r="E28" s="332" t="str">
        <f t="shared" ref="E28:E37" si="3">IFERROR((D28/C28-1)*100,"")</f>
        <v/>
      </c>
      <c r="F28" s="167" t="str">
        <f t="shared" si="0"/>
        <v>是</v>
      </c>
    </row>
    <row r="29" ht="36" customHeight="1" spans="1:6">
      <c r="A29" s="338"/>
      <c r="B29" s="308" t="s">
        <v>3032</v>
      </c>
      <c r="C29" s="297">
        <f>C4+C5+C6+C7+C8+C9+C10+C16+C17+C20+C21+C22+C23+C24+C25+C26+C27</f>
        <v>203046</v>
      </c>
      <c r="D29" s="297">
        <f>D4+D5+D6+D7+D8+D9+D10+D16+D17+D20+D21+D22+D23+D24+D25+D26+D27</f>
        <v>215170</v>
      </c>
      <c r="E29" s="332">
        <f t="shared" si="3"/>
        <v>5.97</v>
      </c>
      <c r="F29" s="167" t="s">
        <v>3019</v>
      </c>
    </row>
    <row r="30" ht="36" customHeight="1" spans="1:6">
      <c r="A30" s="339">
        <v>105</v>
      </c>
      <c r="B30" s="340" t="s">
        <v>3033</v>
      </c>
      <c r="C30" s="108">
        <v>86530</v>
      </c>
      <c r="D30" s="108">
        <v>50700</v>
      </c>
      <c r="E30" s="332">
        <f t="shared" si="3"/>
        <v>-41.41</v>
      </c>
      <c r="F30" s="167" t="s">
        <v>3019</v>
      </c>
    </row>
    <row r="31" ht="36" customHeight="1" spans="1:6">
      <c r="A31" s="339">
        <v>110</v>
      </c>
      <c r="B31" s="340" t="s">
        <v>3034</v>
      </c>
      <c r="C31" s="108">
        <f>C32+C34+C35+C36</f>
        <v>2689</v>
      </c>
      <c r="D31" s="108">
        <f>D32+D34+D35+D36</f>
        <v>10189</v>
      </c>
      <c r="E31" s="332">
        <f t="shared" si="3"/>
        <v>278.91</v>
      </c>
      <c r="F31" s="167" t="s">
        <v>3019</v>
      </c>
    </row>
    <row r="32" ht="35" customHeight="1" spans="1:6">
      <c r="A32" s="341">
        <v>11004</v>
      </c>
      <c r="B32" s="342" t="s">
        <v>3035</v>
      </c>
      <c r="C32" s="110">
        <v>514</v>
      </c>
      <c r="D32" s="110">
        <v>572</v>
      </c>
      <c r="E32" s="343">
        <f t="shared" si="3"/>
        <v>11.28</v>
      </c>
      <c r="F32" s="167" t="s">
        <v>3036</v>
      </c>
    </row>
    <row r="33" ht="35" customHeight="1" spans="1:6">
      <c r="A33" s="341">
        <v>1100401</v>
      </c>
      <c r="B33" s="342" t="s">
        <v>2553</v>
      </c>
      <c r="C33" s="110">
        <v>514</v>
      </c>
      <c r="D33" s="110">
        <v>572</v>
      </c>
      <c r="E33" s="343">
        <f t="shared" si="3"/>
        <v>11.28</v>
      </c>
      <c r="F33" s="167" t="s">
        <v>3036</v>
      </c>
    </row>
    <row r="34" ht="35" customHeight="1" spans="1:6">
      <c r="A34" s="341">
        <v>1100402</v>
      </c>
      <c r="B34" s="342" t="s">
        <v>3037</v>
      </c>
      <c r="C34" s="138"/>
      <c r="D34" s="110"/>
      <c r="E34" s="332" t="str">
        <f t="shared" si="3"/>
        <v/>
      </c>
      <c r="F34" s="167" t="s">
        <v>3036</v>
      </c>
    </row>
    <row r="35" ht="35" customHeight="1" spans="1:6">
      <c r="A35" s="341">
        <v>11008</v>
      </c>
      <c r="B35" s="342" t="s">
        <v>62</v>
      </c>
      <c r="C35" s="110">
        <v>2175</v>
      </c>
      <c r="D35" s="344">
        <v>9617</v>
      </c>
      <c r="E35" s="343">
        <f t="shared" si="3"/>
        <v>342.16</v>
      </c>
      <c r="F35" s="167" t="s">
        <v>3036</v>
      </c>
    </row>
    <row r="36" ht="35" customHeight="1" spans="1:6">
      <c r="A36" s="345">
        <v>11009</v>
      </c>
      <c r="B36" s="342" t="s">
        <v>63</v>
      </c>
      <c r="C36" s="110"/>
      <c r="D36" s="110"/>
      <c r="E36" s="332" t="str">
        <f t="shared" si="3"/>
        <v/>
      </c>
      <c r="F36" s="167" t="s">
        <v>3036</v>
      </c>
    </row>
    <row r="37" ht="36" customHeight="1" spans="1:6">
      <c r="A37" s="346"/>
      <c r="B37" s="347" t="s">
        <v>66</v>
      </c>
      <c r="C37" s="108">
        <f>C29+C30+C31</f>
        <v>292265</v>
      </c>
      <c r="D37" s="108">
        <f>D29+D30+D31</f>
        <v>276059</v>
      </c>
      <c r="E37" s="332">
        <f t="shared" si="3"/>
        <v>-5.54</v>
      </c>
      <c r="F37" s="167" t="s">
        <v>3019</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9"/>
  <sheetViews>
    <sheetView showGridLines="0" showZeros="0" view="pageBreakPreview" zoomScale="110" zoomScaleNormal="115" workbookViewId="0">
      <pane ySplit="3" topLeftCell="A268" activePane="bottomLeft" state="frozen"/>
      <selection/>
      <selection pane="bottomLeft" activeCell="C269" sqref="C269"/>
    </sheetView>
  </sheetViews>
  <sheetFormatPr defaultColWidth="9" defaultRowHeight="14.25" outlineLevelCol="6"/>
  <cols>
    <col min="1" max="1" width="10.875" style="278" customWidth="1"/>
    <col min="2" max="2" width="50.75" style="278" customWidth="1"/>
    <col min="3" max="4" width="20.6333333333333" style="278" customWidth="1"/>
    <col min="5" max="5" width="20.6333333333333" style="282" customWidth="1"/>
    <col min="6" max="6" width="3.75" style="283" hidden="1" customWidth="1"/>
    <col min="7" max="7" width="9" style="278" hidden="1" customWidth="1"/>
    <col min="8" max="16384" width="9" style="278"/>
  </cols>
  <sheetData>
    <row r="1" s="278" customFormat="1" ht="45" customHeight="1" spans="2:6">
      <c r="B1" s="284" t="s">
        <v>3038</v>
      </c>
      <c r="C1" s="284"/>
      <c r="D1" s="284"/>
      <c r="E1" s="285"/>
      <c r="F1" s="283"/>
    </row>
    <row r="2" s="279" customFormat="1" ht="20.1" customHeight="1" spans="2:6">
      <c r="B2" s="286"/>
      <c r="C2" s="286"/>
      <c r="D2" s="286"/>
      <c r="E2" s="287" t="s">
        <v>1</v>
      </c>
      <c r="F2" s="288"/>
    </row>
    <row r="3" s="280" customFormat="1" ht="45" customHeight="1" spans="1:7">
      <c r="A3" s="289" t="s">
        <v>2</v>
      </c>
      <c r="B3" s="290" t="s">
        <v>3</v>
      </c>
      <c r="C3" s="291" t="s">
        <v>128</v>
      </c>
      <c r="D3" s="291" t="s">
        <v>5</v>
      </c>
      <c r="E3" s="292" t="s">
        <v>129</v>
      </c>
      <c r="F3" s="293" t="s">
        <v>134</v>
      </c>
      <c r="G3" s="280" t="s">
        <v>3039</v>
      </c>
    </row>
    <row r="4" s="278" customFormat="1" ht="36" customHeight="1" spans="1:7">
      <c r="A4" s="294" t="s">
        <v>80</v>
      </c>
      <c r="B4" s="295" t="s">
        <v>2555</v>
      </c>
      <c r="C4" s="296"/>
      <c r="D4" s="297">
        <f>D5+D11+D17</f>
        <v>0</v>
      </c>
      <c r="E4" s="298" t="str">
        <f>IFERROR((D4/C4-1)*100,"")</f>
        <v/>
      </c>
      <c r="F4" s="299" t="str">
        <f t="shared" ref="F4:F67" si="0">IF(LEN(A4)=3,"是",IF(B4&lt;&gt;"",IF(SUM(C4:D4)&lt;&gt;0,"是","否"),"是"))</f>
        <v>是</v>
      </c>
      <c r="G4" s="278" t="str">
        <f t="shared" ref="G4:G67" si="1">IF(LEN(A4)=3,"类",IF(LEN(A4)=5,"款","项"))</f>
        <v>类</v>
      </c>
    </row>
    <row r="5" s="278" customFormat="1" ht="36" customHeight="1" spans="1:7">
      <c r="A5" s="294" t="s">
        <v>2556</v>
      </c>
      <c r="B5" s="300" t="s">
        <v>2557</v>
      </c>
      <c r="C5" s="296"/>
      <c r="D5" s="301"/>
      <c r="E5" s="298" t="str">
        <f t="shared" ref="E5:E68" si="2">IFERROR((D5/C5-1)*100,"")</f>
        <v/>
      </c>
      <c r="F5" s="299" t="str">
        <f t="shared" si="0"/>
        <v>否</v>
      </c>
      <c r="G5" s="278" t="str">
        <f t="shared" si="1"/>
        <v>款</v>
      </c>
    </row>
    <row r="6" s="278" customFormat="1" ht="36" customHeight="1" spans="1:7">
      <c r="A6" s="302" t="s">
        <v>2558</v>
      </c>
      <c r="B6" s="300" t="s">
        <v>2559</v>
      </c>
      <c r="C6" s="301"/>
      <c r="D6" s="301"/>
      <c r="E6" s="298" t="str">
        <f t="shared" si="2"/>
        <v/>
      </c>
      <c r="F6" s="299" t="str">
        <f t="shared" si="0"/>
        <v>否</v>
      </c>
      <c r="G6" s="278" t="str">
        <f t="shared" si="1"/>
        <v>项</v>
      </c>
    </row>
    <row r="7" s="278" customFormat="1" ht="36" customHeight="1" spans="1:7">
      <c r="A7" s="302" t="s">
        <v>2560</v>
      </c>
      <c r="B7" s="300" t="s">
        <v>2561</v>
      </c>
      <c r="C7" s="301"/>
      <c r="D7" s="301"/>
      <c r="E7" s="298" t="str">
        <f t="shared" si="2"/>
        <v/>
      </c>
      <c r="F7" s="299" t="str">
        <f t="shared" si="0"/>
        <v>否</v>
      </c>
      <c r="G7" s="278" t="str">
        <f t="shared" si="1"/>
        <v>项</v>
      </c>
    </row>
    <row r="8" s="278" customFormat="1" ht="36" customHeight="1" spans="1:7">
      <c r="A8" s="302" t="s">
        <v>2562</v>
      </c>
      <c r="B8" s="300" t="s">
        <v>2563</v>
      </c>
      <c r="C8" s="303"/>
      <c r="D8" s="301"/>
      <c r="E8" s="298" t="str">
        <f t="shared" si="2"/>
        <v/>
      </c>
      <c r="F8" s="299" t="str">
        <f t="shared" si="0"/>
        <v>否</v>
      </c>
      <c r="G8" s="278" t="str">
        <f t="shared" si="1"/>
        <v>项</v>
      </c>
    </row>
    <row r="9" s="278" customFormat="1" ht="36" customHeight="1" spans="1:7">
      <c r="A9" s="302" t="s">
        <v>2564</v>
      </c>
      <c r="B9" s="300" t="s">
        <v>2565</v>
      </c>
      <c r="C9" s="301"/>
      <c r="D9" s="301"/>
      <c r="E9" s="298" t="str">
        <f t="shared" si="2"/>
        <v/>
      </c>
      <c r="F9" s="299" t="str">
        <f t="shared" si="0"/>
        <v>否</v>
      </c>
      <c r="G9" s="278" t="str">
        <f t="shared" si="1"/>
        <v>项</v>
      </c>
    </row>
    <row r="10" s="278" customFormat="1" ht="36" customHeight="1" spans="1:7">
      <c r="A10" s="302" t="s">
        <v>2566</v>
      </c>
      <c r="B10" s="300" t="s">
        <v>2567</v>
      </c>
      <c r="C10" s="303"/>
      <c r="D10" s="301"/>
      <c r="E10" s="298" t="str">
        <f t="shared" si="2"/>
        <v/>
      </c>
      <c r="F10" s="299" t="str">
        <f t="shared" si="0"/>
        <v>否</v>
      </c>
      <c r="G10" s="278" t="str">
        <f t="shared" si="1"/>
        <v>项</v>
      </c>
    </row>
    <row r="11" s="278" customFormat="1" ht="36" customHeight="1" spans="1:7">
      <c r="A11" s="294" t="s">
        <v>2568</v>
      </c>
      <c r="B11" s="295" t="s">
        <v>2569</v>
      </c>
      <c r="C11" s="297">
        <v>0</v>
      </c>
      <c r="D11" s="301"/>
      <c r="E11" s="298" t="str">
        <f t="shared" si="2"/>
        <v/>
      </c>
      <c r="F11" s="299" t="str">
        <f t="shared" si="0"/>
        <v>否</v>
      </c>
      <c r="G11" s="278" t="str">
        <f t="shared" si="1"/>
        <v>款</v>
      </c>
    </row>
    <row r="12" s="278" customFormat="1" ht="36" customHeight="1" spans="1:7">
      <c r="A12" s="302" t="s">
        <v>2570</v>
      </c>
      <c r="B12" s="300" t="s">
        <v>2571</v>
      </c>
      <c r="C12" s="301"/>
      <c r="D12" s="301"/>
      <c r="E12" s="298" t="str">
        <f t="shared" si="2"/>
        <v/>
      </c>
      <c r="F12" s="299" t="str">
        <f t="shared" si="0"/>
        <v>否</v>
      </c>
      <c r="G12" s="278" t="str">
        <f t="shared" si="1"/>
        <v>项</v>
      </c>
    </row>
    <row r="13" s="278" customFormat="1" ht="36" customHeight="1" spans="1:7">
      <c r="A13" s="302" t="s">
        <v>2572</v>
      </c>
      <c r="B13" s="300" t="s">
        <v>2573</v>
      </c>
      <c r="C13" s="301"/>
      <c r="D13" s="301"/>
      <c r="E13" s="298" t="str">
        <f t="shared" si="2"/>
        <v/>
      </c>
      <c r="F13" s="299" t="str">
        <f t="shared" si="0"/>
        <v>否</v>
      </c>
      <c r="G13" s="278" t="str">
        <f t="shared" si="1"/>
        <v>项</v>
      </c>
    </row>
    <row r="14" s="278" customFormat="1" ht="36" customHeight="1" spans="1:7">
      <c r="A14" s="302" t="s">
        <v>2574</v>
      </c>
      <c r="B14" s="300" t="s">
        <v>2575</v>
      </c>
      <c r="C14" s="301"/>
      <c r="D14" s="301"/>
      <c r="E14" s="298" t="str">
        <f t="shared" si="2"/>
        <v/>
      </c>
      <c r="F14" s="299" t="str">
        <f t="shared" si="0"/>
        <v>否</v>
      </c>
      <c r="G14" s="278" t="str">
        <f t="shared" si="1"/>
        <v>项</v>
      </c>
    </row>
    <row r="15" s="278" customFormat="1" ht="36" customHeight="1" spans="1:7">
      <c r="A15" s="302" t="s">
        <v>2576</v>
      </c>
      <c r="B15" s="300" t="s">
        <v>2577</v>
      </c>
      <c r="C15" s="301"/>
      <c r="D15" s="301"/>
      <c r="E15" s="298" t="str">
        <f t="shared" si="2"/>
        <v/>
      </c>
      <c r="F15" s="299" t="str">
        <f t="shared" si="0"/>
        <v>否</v>
      </c>
      <c r="G15" s="278" t="str">
        <f t="shared" si="1"/>
        <v>项</v>
      </c>
    </row>
    <row r="16" s="278" customFormat="1" ht="36" customHeight="1" spans="1:7">
      <c r="A16" s="302" t="s">
        <v>2578</v>
      </c>
      <c r="B16" s="300" t="s">
        <v>2579</v>
      </c>
      <c r="C16" s="301"/>
      <c r="D16" s="301"/>
      <c r="E16" s="298" t="str">
        <f t="shared" si="2"/>
        <v/>
      </c>
      <c r="F16" s="299" t="str">
        <f t="shared" si="0"/>
        <v>否</v>
      </c>
      <c r="G16" s="278" t="str">
        <f t="shared" si="1"/>
        <v>项</v>
      </c>
    </row>
    <row r="17" s="278" customFormat="1" ht="36" customHeight="1" spans="1:7">
      <c r="A17" s="294" t="s">
        <v>2580</v>
      </c>
      <c r="B17" s="295" t="s">
        <v>2581</v>
      </c>
      <c r="C17" s="297">
        <v>0</v>
      </c>
      <c r="D17" s="301"/>
      <c r="E17" s="298" t="str">
        <f t="shared" si="2"/>
        <v/>
      </c>
      <c r="F17" s="299" t="str">
        <f t="shared" si="0"/>
        <v>否</v>
      </c>
      <c r="G17" s="278" t="str">
        <f t="shared" si="1"/>
        <v>款</v>
      </c>
    </row>
    <row r="18" s="278" customFormat="1" ht="36" customHeight="1" spans="1:7">
      <c r="A18" s="302" t="s">
        <v>2582</v>
      </c>
      <c r="B18" s="300" t="s">
        <v>2583</v>
      </c>
      <c r="C18" s="301"/>
      <c r="D18" s="301"/>
      <c r="E18" s="298" t="str">
        <f t="shared" si="2"/>
        <v/>
      </c>
      <c r="F18" s="299" t="str">
        <f t="shared" si="0"/>
        <v>否</v>
      </c>
      <c r="G18" s="278" t="str">
        <f t="shared" si="1"/>
        <v>项</v>
      </c>
    </row>
    <row r="19" s="278" customFormat="1" ht="36" customHeight="1" spans="1:7">
      <c r="A19" s="302" t="s">
        <v>2584</v>
      </c>
      <c r="B19" s="300" t="s">
        <v>2585</v>
      </c>
      <c r="C19" s="301"/>
      <c r="D19" s="301"/>
      <c r="E19" s="298" t="str">
        <f t="shared" si="2"/>
        <v/>
      </c>
      <c r="F19" s="299" t="str">
        <f t="shared" si="0"/>
        <v>否</v>
      </c>
      <c r="G19" s="278" t="str">
        <f t="shared" si="1"/>
        <v>项</v>
      </c>
    </row>
    <row r="20" s="278" customFormat="1" ht="36" customHeight="1" spans="1:7">
      <c r="A20" s="294" t="s">
        <v>82</v>
      </c>
      <c r="B20" s="295" t="s">
        <v>2586</v>
      </c>
      <c r="C20" s="296"/>
      <c r="D20" s="297">
        <f>D21+D25+D29</f>
        <v>0</v>
      </c>
      <c r="E20" s="298" t="str">
        <f t="shared" si="2"/>
        <v/>
      </c>
      <c r="F20" s="299" t="str">
        <f t="shared" si="0"/>
        <v>是</v>
      </c>
      <c r="G20" s="278" t="str">
        <f t="shared" si="1"/>
        <v>类</v>
      </c>
    </row>
    <row r="21" s="278" customFormat="1" ht="36" customHeight="1" spans="1:7">
      <c r="A21" s="294" t="s">
        <v>2587</v>
      </c>
      <c r="B21" s="295" t="s">
        <v>2588</v>
      </c>
      <c r="C21" s="297">
        <v>0</v>
      </c>
      <c r="D21" s="301"/>
      <c r="E21" s="298" t="str">
        <f t="shared" si="2"/>
        <v/>
      </c>
      <c r="F21" s="299" t="str">
        <f t="shared" si="0"/>
        <v>否</v>
      </c>
      <c r="G21" s="278" t="str">
        <f t="shared" si="1"/>
        <v>款</v>
      </c>
    </row>
    <row r="22" s="278" customFormat="1" ht="36" customHeight="1" spans="1:7">
      <c r="A22" s="302" t="s">
        <v>2589</v>
      </c>
      <c r="B22" s="300" t="s">
        <v>2590</v>
      </c>
      <c r="C22" s="301"/>
      <c r="D22" s="301"/>
      <c r="E22" s="298" t="str">
        <f t="shared" si="2"/>
        <v/>
      </c>
      <c r="F22" s="299" t="str">
        <f t="shared" si="0"/>
        <v>否</v>
      </c>
      <c r="G22" s="278" t="str">
        <f t="shared" si="1"/>
        <v>项</v>
      </c>
    </row>
    <row r="23" s="278" customFormat="1" ht="36" customHeight="1" spans="1:7">
      <c r="A23" s="302" t="s">
        <v>2591</v>
      </c>
      <c r="B23" s="300" t="s">
        <v>2592</v>
      </c>
      <c r="C23" s="301"/>
      <c r="D23" s="301"/>
      <c r="E23" s="298" t="str">
        <f t="shared" si="2"/>
        <v/>
      </c>
      <c r="F23" s="299" t="str">
        <f t="shared" si="0"/>
        <v>否</v>
      </c>
      <c r="G23" s="278" t="str">
        <f t="shared" si="1"/>
        <v>项</v>
      </c>
    </row>
    <row r="24" s="278" customFormat="1" ht="36" customHeight="1" spans="1:7">
      <c r="A24" s="302" t="s">
        <v>2593</v>
      </c>
      <c r="B24" s="300" t="s">
        <v>2594</v>
      </c>
      <c r="C24" s="301"/>
      <c r="D24" s="301"/>
      <c r="E24" s="298" t="str">
        <f t="shared" si="2"/>
        <v/>
      </c>
      <c r="F24" s="299" t="str">
        <f t="shared" si="0"/>
        <v>否</v>
      </c>
      <c r="G24" s="278" t="str">
        <f t="shared" si="1"/>
        <v>项</v>
      </c>
    </row>
    <row r="25" s="278" customFormat="1" ht="36" customHeight="1" spans="1:7">
      <c r="A25" s="294" t="s">
        <v>2595</v>
      </c>
      <c r="B25" s="295" t="s">
        <v>2596</v>
      </c>
      <c r="C25" s="297">
        <v>0</v>
      </c>
      <c r="D25" s="301"/>
      <c r="E25" s="298" t="str">
        <f t="shared" si="2"/>
        <v/>
      </c>
      <c r="F25" s="299" t="str">
        <f t="shared" si="0"/>
        <v>否</v>
      </c>
      <c r="G25" s="278" t="str">
        <f t="shared" si="1"/>
        <v>款</v>
      </c>
    </row>
    <row r="26" s="278" customFormat="1" ht="36" customHeight="1" spans="1:7">
      <c r="A26" s="302" t="s">
        <v>2597</v>
      </c>
      <c r="B26" s="300" t="s">
        <v>2590</v>
      </c>
      <c r="C26" s="301"/>
      <c r="D26" s="301"/>
      <c r="E26" s="298" t="str">
        <f t="shared" si="2"/>
        <v/>
      </c>
      <c r="F26" s="299" t="str">
        <f t="shared" si="0"/>
        <v>否</v>
      </c>
      <c r="G26" s="278" t="str">
        <f t="shared" si="1"/>
        <v>项</v>
      </c>
    </row>
    <row r="27" s="278" customFormat="1" ht="36" customHeight="1" spans="1:7">
      <c r="A27" s="302" t="s">
        <v>2598</v>
      </c>
      <c r="B27" s="300" t="s">
        <v>2592</v>
      </c>
      <c r="C27" s="301"/>
      <c r="D27" s="301"/>
      <c r="E27" s="298" t="str">
        <f t="shared" si="2"/>
        <v/>
      </c>
      <c r="F27" s="299" t="str">
        <f t="shared" si="0"/>
        <v>否</v>
      </c>
      <c r="G27" s="278" t="str">
        <f t="shared" si="1"/>
        <v>项</v>
      </c>
    </row>
    <row r="28" s="278" customFormat="1" ht="36" customHeight="1" spans="1:7">
      <c r="A28" s="302" t="s">
        <v>2599</v>
      </c>
      <c r="B28" s="300" t="s">
        <v>2600</v>
      </c>
      <c r="C28" s="301"/>
      <c r="D28" s="301"/>
      <c r="E28" s="298" t="str">
        <f t="shared" si="2"/>
        <v/>
      </c>
      <c r="F28" s="299" t="str">
        <f t="shared" si="0"/>
        <v>否</v>
      </c>
      <c r="G28" s="278" t="str">
        <f t="shared" si="1"/>
        <v>项</v>
      </c>
    </row>
    <row r="29" s="281" customFormat="1" ht="36" customHeight="1" spans="1:7">
      <c r="A29" s="294" t="s">
        <v>2601</v>
      </c>
      <c r="B29" s="295" t="s">
        <v>2602</v>
      </c>
      <c r="C29" s="297">
        <v>0</v>
      </c>
      <c r="D29" s="301"/>
      <c r="E29" s="298" t="str">
        <f t="shared" si="2"/>
        <v/>
      </c>
      <c r="F29" s="299" t="str">
        <f t="shared" si="0"/>
        <v>否</v>
      </c>
      <c r="G29" s="278" t="str">
        <f t="shared" si="1"/>
        <v>款</v>
      </c>
    </row>
    <row r="30" s="278" customFormat="1" ht="36" customHeight="1" spans="1:7">
      <c r="A30" s="302" t="s">
        <v>2603</v>
      </c>
      <c r="B30" s="300" t="s">
        <v>2592</v>
      </c>
      <c r="C30" s="301"/>
      <c r="D30" s="301"/>
      <c r="E30" s="298" t="str">
        <f t="shared" si="2"/>
        <v/>
      </c>
      <c r="F30" s="299" t="str">
        <f t="shared" si="0"/>
        <v>否</v>
      </c>
      <c r="G30" s="278" t="str">
        <f t="shared" si="1"/>
        <v>项</v>
      </c>
    </row>
    <row r="31" s="278" customFormat="1" ht="36" customHeight="1" spans="1:7">
      <c r="A31" s="302" t="s">
        <v>2604</v>
      </c>
      <c r="B31" s="300" t="s">
        <v>2605</v>
      </c>
      <c r="C31" s="301"/>
      <c r="D31" s="301"/>
      <c r="E31" s="298" t="str">
        <f t="shared" si="2"/>
        <v/>
      </c>
      <c r="F31" s="299" t="str">
        <f t="shared" si="0"/>
        <v>否</v>
      </c>
      <c r="G31" s="278" t="str">
        <f t="shared" si="1"/>
        <v>项</v>
      </c>
    </row>
    <row r="32" s="278" customFormat="1" ht="36" customHeight="1" spans="1:7">
      <c r="A32" s="294" t="s">
        <v>86</v>
      </c>
      <c r="B32" s="295" t="s">
        <v>2606</v>
      </c>
      <c r="C32" s="296"/>
      <c r="D32" s="297"/>
      <c r="E32" s="298" t="str">
        <f t="shared" si="2"/>
        <v/>
      </c>
      <c r="F32" s="299" t="str">
        <f t="shared" si="0"/>
        <v>是</v>
      </c>
      <c r="G32" s="278" t="str">
        <f t="shared" si="1"/>
        <v>类</v>
      </c>
    </row>
    <row r="33" s="278" customFormat="1" ht="36" customHeight="1" spans="1:7">
      <c r="A33" s="294" t="s">
        <v>2607</v>
      </c>
      <c r="B33" s="295" t="s">
        <v>2608</v>
      </c>
      <c r="C33" s="297">
        <v>0</v>
      </c>
      <c r="D33" s="301"/>
      <c r="E33" s="298" t="str">
        <f t="shared" si="2"/>
        <v/>
      </c>
      <c r="F33" s="299" t="str">
        <f t="shared" si="0"/>
        <v>否</v>
      </c>
      <c r="G33" s="278" t="str">
        <f t="shared" si="1"/>
        <v>款</v>
      </c>
    </row>
    <row r="34" s="278" customFormat="1" ht="36" customHeight="1" spans="1:7">
      <c r="A34" s="302">
        <v>2116001</v>
      </c>
      <c r="B34" s="300" t="s">
        <v>2609</v>
      </c>
      <c r="C34" s="301">
        <v>0</v>
      </c>
      <c r="D34" s="301"/>
      <c r="E34" s="298" t="str">
        <f t="shared" si="2"/>
        <v/>
      </c>
      <c r="F34" s="299" t="str">
        <f t="shared" si="0"/>
        <v>否</v>
      </c>
      <c r="G34" s="278" t="str">
        <f t="shared" si="1"/>
        <v>项</v>
      </c>
    </row>
    <row r="35" s="278" customFormat="1" ht="36" customHeight="1" spans="1:7">
      <c r="A35" s="302">
        <v>2116002</v>
      </c>
      <c r="B35" s="300" t="s">
        <v>2610</v>
      </c>
      <c r="C35" s="301"/>
      <c r="D35" s="301"/>
      <c r="E35" s="298" t="str">
        <f t="shared" si="2"/>
        <v/>
      </c>
      <c r="F35" s="299" t="str">
        <f t="shared" si="0"/>
        <v>否</v>
      </c>
      <c r="G35" s="278" t="str">
        <f t="shared" si="1"/>
        <v>项</v>
      </c>
    </row>
    <row r="36" s="278" customFormat="1" ht="36" customHeight="1" spans="1:7">
      <c r="A36" s="302">
        <v>2116003</v>
      </c>
      <c r="B36" s="300" t="s">
        <v>2611</v>
      </c>
      <c r="C36" s="301"/>
      <c r="D36" s="301"/>
      <c r="E36" s="298" t="str">
        <f t="shared" si="2"/>
        <v/>
      </c>
      <c r="F36" s="299" t="str">
        <f t="shared" si="0"/>
        <v>否</v>
      </c>
      <c r="G36" s="278" t="str">
        <f t="shared" si="1"/>
        <v>项</v>
      </c>
    </row>
    <row r="37" s="281" customFormat="1" ht="36" customHeight="1" spans="1:7">
      <c r="A37" s="302">
        <v>2116099</v>
      </c>
      <c r="B37" s="300" t="s">
        <v>2612</v>
      </c>
      <c r="C37" s="301"/>
      <c r="D37" s="301"/>
      <c r="E37" s="298" t="str">
        <f t="shared" si="2"/>
        <v/>
      </c>
      <c r="F37" s="299" t="str">
        <f t="shared" si="0"/>
        <v>否</v>
      </c>
      <c r="G37" s="278" t="str">
        <f t="shared" si="1"/>
        <v>项</v>
      </c>
    </row>
    <row r="38" s="278" customFormat="1" ht="36" customHeight="1" spans="1:7">
      <c r="A38" s="294">
        <v>21161</v>
      </c>
      <c r="B38" s="295" t="s">
        <v>2613</v>
      </c>
      <c r="C38" s="297">
        <v>0</v>
      </c>
      <c r="D38" s="301"/>
      <c r="E38" s="298" t="str">
        <f t="shared" si="2"/>
        <v/>
      </c>
      <c r="F38" s="299" t="str">
        <f t="shared" si="0"/>
        <v>否</v>
      </c>
      <c r="G38" s="278" t="str">
        <f t="shared" si="1"/>
        <v>款</v>
      </c>
    </row>
    <row r="39" s="278" customFormat="1" ht="36" customHeight="1" spans="1:7">
      <c r="A39" s="302">
        <v>2116101</v>
      </c>
      <c r="B39" s="300" t="s">
        <v>2614</v>
      </c>
      <c r="C39" s="301"/>
      <c r="D39" s="301"/>
      <c r="E39" s="298" t="str">
        <f t="shared" si="2"/>
        <v/>
      </c>
      <c r="F39" s="299" t="str">
        <f t="shared" si="0"/>
        <v>否</v>
      </c>
      <c r="G39" s="278" t="str">
        <f t="shared" si="1"/>
        <v>项</v>
      </c>
    </row>
    <row r="40" s="278" customFormat="1" ht="36" customHeight="1" spans="1:7">
      <c r="A40" s="302">
        <v>2116102</v>
      </c>
      <c r="B40" s="300" t="s">
        <v>2615</v>
      </c>
      <c r="C40" s="301"/>
      <c r="D40" s="301"/>
      <c r="E40" s="298" t="str">
        <f t="shared" si="2"/>
        <v/>
      </c>
      <c r="F40" s="299" t="str">
        <f t="shared" si="0"/>
        <v>否</v>
      </c>
      <c r="G40" s="278" t="str">
        <f t="shared" si="1"/>
        <v>项</v>
      </c>
    </row>
    <row r="41" s="278" customFormat="1" ht="36" customHeight="1" spans="1:7">
      <c r="A41" s="302">
        <v>2116103</v>
      </c>
      <c r="B41" s="300" t="s">
        <v>2616</v>
      </c>
      <c r="C41" s="301"/>
      <c r="D41" s="301"/>
      <c r="E41" s="298" t="str">
        <f t="shared" si="2"/>
        <v/>
      </c>
      <c r="F41" s="299" t="str">
        <f t="shared" si="0"/>
        <v>否</v>
      </c>
      <c r="G41" s="278" t="str">
        <f t="shared" si="1"/>
        <v>项</v>
      </c>
    </row>
    <row r="42" s="278" customFormat="1" ht="36" customHeight="1" spans="1:7">
      <c r="A42" s="302">
        <v>2116104</v>
      </c>
      <c r="B42" s="300" t="s">
        <v>2617</v>
      </c>
      <c r="C42" s="301"/>
      <c r="D42" s="301"/>
      <c r="E42" s="298" t="str">
        <f t="shared" si="2"/>
        <v/>
      </c>
      <c r="F42" s="299" t="str">
        <f t="shared" si="0"/>
        <v>否</v>
      </c>
      <c r="G42" s="278" t="str">
        <f t="shared" si="1"/>
        <v>项</v>
      </c>
    </row>
    <row r="43" s="278" customFormat="1" ht="36" customHeight="1" spans="1:7">
      <c r="A43" s="294" t="s">
        <v>88</v>
      </c>
      <c r="B43" s="295" t="s">
        <v>2618</v>
      </c>
      <c r="C43" s="296">
        <f>C44+C59+C63+C64+C70+C74+C78+C82+C88+C91</f>
        <v>116603</v>
      </c>
      <c r="D43" s="297">
        <f>D44+D59+D63+D66+D70+D74+D78+D82+D88+D91</f>
        <v>146890</v>
      </c>
      <c r="E43" s="298">
        <f t="shared" si="2"/>
        <v>25.97</v>
      </c>
      <c r="F43" s="299" t="str">
        <f t="shared" si="0"/>
        <v>是</v>
      </c>
      <c r="G43" s="278" t="str">
        <f t="shared" si="1"/>
        <v>类</v>
      </c>
    </row>
    <row r="44" s="278" customFormat="1" ht="36" customHeight="1" spans="1:7">
      <c r="A44" s="294" t="s">
        <v>2619</v>
      </c>
      <c r="B44" s="295" t="s">
        <v>2620</v>
      </c>
      <c r="C44" s="296">
        <v>115488</v>
      </c>
      <c r="D44" s="301">
        <v>146170</v>
      </c>
      <c r="E44" s="298">
        <f t="shared" si="2"/>
        <v>26.57</v>
      </c>
      <c r="F44" s="299" t="str">
        <f t="shared" si="0"/>
        <v>是</v>
      </c>
      <c r="G44" s="278" t="str">
        <f t="shared" si="1"/>
        <v>款</v>
      </c>
    </row>
    <row r="45" s="278" customFormat="1" ht="36" customHeight="1" spans="1:7">
      <c r="A45" s="302" t="s">
        <v>2621</v>
      </c>
      <c r="B45" s="300" t="s">
        <v>2622</v>
      </c>
      <c r="C45" s="301">
        <v>65857</v>
      </c>
      <c r="D45" s="301">
        <v>97175</v>
      </c>
      <c r="E45" s="298">
        <f t="shared" si="2"/>
        <v>47.55</v>
      </c>
      <c r="F45" s="299" t="str">
        <f t="shared" si="0"/>
        <v>是</v>
      </c>
      <c r="G45" s="278" t="str">
        <f t="shared" si="1"/>
        <v>项</v>
      </c>
    </row>
    <row r="46" s="278" customFormat="1" ht="36" customHeight="1" spans="1:7">
      <c r="A46" s="302" t="s">
        <v>2623</v>
      </c>
      <c r="B46" s="300" t="s">
        <v>2624</v>
      </c>
      <c r="C46" s="301">
        <v>38541</v>
      </c>
      <c r="D46" s="301">
        <v>38989</v>
      </c>
      <c r="E46" s="298">
        <f t="shared" si="2"/>
        <v>1.16</v>
      </c>
      <c r="F46" s="299" t="str">
        <f t="shared" si="0"/>
        <v>是</v>
      </c>
      <c r="G46" s="278" t="str">
        <f t="shared" si="1"/>
        <v>项</v>
      </c>
    </row>
    <row r="47" s="278" customFormat="1" ht="36" customHeight="1" spans="1:7">
      <c r="A47" s="302" t="s">
        <v>2625</v>
      </c>
      <c r="B47" s="300" t="s">
        <v>2626</v>
      </c>
      <c r="C47" s="301">
        <v>0</v>
      </c>
      <c r="D47" s="301"/>
      <c r="E47" s="298" t="str">
        <f t="shared" si="2"/>
        <v/>
      </c>
      <c r="F47" s="299" t="str">
        <f t="shared" si="0"/>
        <v>否</v>
      </c>
      <c r="G47" s="278" t="str">
        <f t="shared" si="1"/>
        <v>项</v>
      </c>
    </row>
    <row r="48" s="278" customFormat="1" ht="36" customHeight="1" spans="1:7">
      <c r="A48" s="302" t="s">
        <v>2627</v>
      </c>
      <c r="B48" s="300" t="s">
        <v>2628</v>
      </c>
      <c r="C48" s="301">
        <v>85</v>
      </c>
      <c r="D48" s="301"/>
      <c r="E48" s="298">
        <f t="shared" si="2"/>
        <v>-100</v>
      </c>
      <c r="F48" s="299" t="str">
        <f t="shared" si="0"/>
        <v>是</v>
      </c>
      <c r="G48" s="278" t="str">
        <f t="shared" si="1"/>
        <v>项</v>
      </c>
    </row>
    <row r="49" s="278" customFormat="1" ht="36" customHeight="1" spans="1:7">
      <c r="A49" s="302" t="s">
        <v>2629</v>
      </c>
      <c r="B49" s="300" t="s">
        <v>2630</v>
      </c>
      <c r="C49" s="301">
        <v>6260</v>
      </c>
      <c r="D49" s="301">
        <v>5930</v>
      </c>
      <c r="E49" s="298">
        <f t="shared" si="2"/>
        <v>-5.27</v>
      </c>
      <c r="F49" s="299" t="str">
        <f t="shared" si="0"/>
        <v>是</v>
      </c>
      <c r="G49" s="278" t="str">
        <f t="shared" si="1"/>
        <v>项</v>
      </c>
    </row>
    <row r="50" s="278" customFormat="1" ht="36" customHeight="1" spans="1:7">
      <c r="A50" s="302" t="s">
        <v>2631</v>
      </c>
      <c r="B50" s="300" t="s">
        <v>2632</v>
      </c>
      <c r="C50" s="301">
        <v>580</v>
      </c>
      <c r="D50" s="301">
        <v>2407</v>
      </c>
      <c r="E50" s="298">
        <f t="shared" si="2"/>
        <v>315</v>
      </c>
      <c r="F50" s="299" t="str">
        <f t="shared" si="0"/>
        <v>是</v>
      </c>
      <c r="G50" s="278" t="str">
        <f t="shared" si="1"/>
        <v>项</v>
      </c>
    </row>
    <row r="51" s="278" customFormat="1" ht="36" customHeight="1" spans="1:7">
      <c r="A51" s="302" t="s">
        <v>2633</v>
      </c>
      <c r="B51" s="300" t="s">
        <v>2634</v>
      </c>
      <c r="C51" s="301">
        <v>0</v>
      </c>
      <c r="D51" s="301"/>
      <c r="E51" s="298" t="str">
        <f t="shared" si="2"/>
        <v/>
      </c>
      <c r="F51" s="299" t="str">
        <f t="shared" si="0"/>
        <v>否</v>
      </c>
      <c r="G51" s="278" t="str">
        <f t="shared" si="1"/>
        <v>项</v>
      </c>
    </row>
    <row r="52" s="278" customFormat="1" ht="36" customHeight="1" spans="1:7">
      <c r="A52" s="302" t="s">
        <v>2635</v>
      </c>
      <c r="B52" s="300" t="s">
        <v>2636</v>
      </c>
      <c r="C52" s="301">
        <v>0</v>
      </c>
      <c r="D52" s="301"/>
      <c r="E52" s="298" t="str">
        <f t="shared" si="2"/>
        <v/>
      </c>
      <c r="F52" s="299" t="str">
        <f t="shared" si="0"/>
        <v>否</v>
      </c>
      <c r="G52" s="278" t="str">
        <f t="shared" si="1"/>
        <v>项</v>
      </c>
    </row>
    <row r="53" s="278" customFormat="1" ht="36" customHeight="1" spans="1:7">
      <c r="A53" s="302" t="s">
        <v>2637</v>
      </c>
      <c r="B53" s="300" t="s">
        <v>2638</v>
      </c>
      <c r="C53" s="301">
        <v>1000</v>
      </c>
      <c r="D53" s="301"/>
      <c r="E53" s="298">
        <f t="shared" si="2"/>
        <v>-100</v>
      </c>
      <c r="F53" s="299" t="str">
        <f t="shared" si="0"/>
        <v>是</v>
      </c>
      <c r="G53" s="278" t="str">
        <f t="shared" si="1"/>
        <v>项</v>
      </c>
    </row>
    <row r="54" s="278" customFormat="1" ht="36" customHeight="1" spans="1:7">
      <c r="A54" s="302" t="s">
        <v>2639</v>
      </c>
      <c r="B54" s="300" t="s">
        <v>2640</v>
      </c>
      <c r="C54" s="301">
        <v>0</v>
      </c>
      <c r="D54" s="301"/>
      <c r="E54" s="298" t="str">
        <f t="shared" si="2"/>
        <v/>
      </c>
      <c r="F54" s="299" t="str">
        <f t="shared" si="0"/>
        <v>否</v>
      </c>
      <c r="G54" s="278" t="str">
        <f t="shared" si="1"/>
        <v>项</v>
      </c>
    </row>
    <row r="55" s="278" customFormat="1" ht="36" customHeight="1" spans="1:7">
      <c r="A55" s="302" t="s">
        <v>2641</v>
      </c>
      <c r="B55" s="300" t="s">
        <v>2642</v>
      </c>
      <c r="C55" s="301">
        <v>0</v>
      </c>
      <c r="D55" s="301"/>
      <c r="E55" s="298" t="str">
        <f t="shared" si="2"/>
        <v/>
      </c>
      <c r="F55" s="299" t="str">
        <f t="shared" si="0"/>
        <v>否</v>
      </c>
      <c r="G55" s="278" t="str">
        <f t="shared" si="1"/>
        <v>项</v>
      </c>
    </row>
    <row r="56" s="278" customFormat="1" ht="36" customHeight="1" spans="1:6">
      <c r="A56" s="302" t="s">
        <v>2643</v>
      </c>
      <c r="B56" s="300" t="s">
        <v>2644</v>
      </c>
      <c r="C56" s="301">
        <v>613</v>
      </c>
      <c r="D56" s="301">
        <v>200</v>
      </c>
      <c r="E56" s="298">
        <f t="shared" si="2"/>
        <v>-67.37</v>
      </c>
      <c r="F56" s="299"/>
    </row>
    <row r="57" s="278" customFormat="1" ht="36" customHeight="1" spans="1:6">
      <c r="A57" s="302">
        <v>2120816</v>
      </c>
      <c r="B57" s="300" t="s">
        <v>2645</v>
      </c>
      <c r="C57" s="301">
        <v>2257</v>
      </c>
      <c r="D57" s="301">
        <v>1369</v>
      </c>
      <c r="E57" s="298">
        <f t="shared" si="2"/>
        <v>-39.34</v>
      </c>
      <c r="F57" s="299"/>
    </row>
    <row r="58" s="278" customFormat="1" ht="36" customHeight="1" spans="1:7">
      <c r="A58" s="302" t="s">
        <v>2646</v>
      </c>
      <c r="B58" s="300" t="s">
        <v>2647</v>
      </c>
      <c r="C58" s="303">
        <v>295</v>
      </c>
      <c r="D58" s="301">
        <v>100</v>
      </c>
      <c r="E58" s="298">
        <f t="shared" si="2"/>
        <v>-66.1</v>
      </c>
      <c r="F58" s="299" t="str">
        <f t="shared" ref="F58:F69" si="3">IF(LEN(A58)=3,"是",IF(B58&lt;&gt;"",IF(SUM(C58:D58)&lt;&gt;0,"是","否"),"是"))</f>
        <v>是</v>
      </c>
      <c r="G58" s="278" t="str">
        <f t="shared" ref="G58:G69" si="4">IF(LEN(A58)=3,"类",IF(LEN(A58)=5,"款","项"))</f>
        <v>项</v>
      </c>
    </row>
    <row r="59" s="278" customFormat="1" ht="36" customHeight="1" spans="1:7">
      <c r="A59" s="294" t="s">
        <v>2648</v>
      </c>
      <c r="B59" s="295" t="s">
        <v>2649</v>
      </c>
      <c r="C59" s="297"/>
      <c r="D59" s="301"/>
      <c r="E59" s="298" t="str">
        <f t="shared" si="2"/>
        <v/>
      </c>
      <c r="F59" s="299" t="str">
        <f t="shared" si="3"/>
        <v>否</v>
      </c>
      <c r="G59" s="278" t="str">
        <f t="shared" si="4"/>
        <v>款</v>
      </c>
    </row>
    <row r="60" s="278" customFormat="1" ht="36" customHeight="1" spans="1:7">
      <c r="A60" s="302" t="s">
        <v>2650</v>
      </c>
      <c r="B60" s="300" t="s">
        <v>2622</v>
      </c>
      <c r="C60" s="301"/>
      <c r="D60" s="301"/>
      <c r="E60" s="298" t="str">
        <f t="shared" si="2"/>
        <v/>
      </c>
      <c r="F60" s="299" t="str">
        <f t="shared" si="3"/>
        <v>否</v>
      </c>
      <c r="G60" s="278" t="str">
        <f t="shared" si="4"/>
        <v>项</v>
      </c>
    </row>
    <row r="61" s="278" customFormat="1" ht="36" customHeight="1" spans="1:7">
      <c r="A61" s="302" t="s">
        <v>2651</v>
      </c>
      <c r="B61" s="300" t="s">
        <v>2624</v>
      </c>
      <c r="C61" s="301"/>
      <c r="D61" s="301"/>
      <c r="E61" s="298" t="str">
        <f t="shared" si="2"/>
        <v/>
      </c>
      <c r="F61" s="299" t="str">
        <f t="shared" si="3"/>
        <v>否</v>
      </c>
      <c r="G61" s="278" t="str">
        <f t="shared" si="4"/>
        <v>项</v>
      </c>
    </row>
    <row r="62" s="278" customFormat="1" ht="36" customHeight="1" spans="1:7">
      <c r="A62" s="302" t="s">
        <v>2652</v>
      </c>
      <c r="B62" s="300" t="s">
        <v>2653</v>
      </c>
      <c r="C62" s="301"/>
      <c r="D62" s="301"/>
      <c r="E62" s="298" t="str">
        <f t="shared" si="2"/>
        <v/>
      </c>
      <c r="F62" s="299" t="str">
        <f t="shared" si="3"/>
        <v>否</v>
      </c>
      <c r="G62" s="278" t="str">
        <f t="shared" si="4"/>
        <v>项</v>
      </c>
    </row>
    <row r="63" s="278" customFormat="1" ht="36" customHeight="1" spans="1:7">
      <c r="A63" s="294" t="s">
        <v>2654</v>
      </c>
      <c r="B63" s="295" t="s">
        <v>2655</v>
      </c>
      <c r="C63" s="297"/>
      <c r="D63" s="301"/>
      <c r="E63" s="298" t="str">
        <f t="shared" si="2"/>
        <v/>
      </c>
      <c r="F63" s="299" t="str">
        <f t="shared" si="3"/>
        <v>否</v>
      </c>
      <c r="G63" s="278" t="str">
        <f t="shared" si="4"/>
        <v>款</v>
      </c>
    </row>
    <row r="64" s="278" customFormat="1" ht="36" customHeight="1" spans="1:7">
      <c r="A64" s="294" t="s">
        <v>2656</v>
      </c>
      <c r="B64" s="295" t="s">
        <v>2657</v>
      </c>
      <c r="C64" s="297"/>
      <c r="D64" s="301"/>
      <c r="E64" s="298" t="str">
        <f t="shared" si="2"/>
        <v/>
      </c>
      <c r="F64" s="299" t="str">
        <f t="shared" si="3"/>
        <v>否</v>
      </c>
      <c r="G64" s="278" t="str">
        <f t="shared" si="4"/>
        <v>款</v>
      </c>
    </row>
    <row r="65" s="278" customFormat="1" ht="36" customHeight="1" spans="1:7">
      <c r="A65" s="302" t="s">
        <v>2658</v>
      </c>
      <c r="B65" s="300" t="s">
        <v>2659</v>
      </c>
      <c r="C65" s="301"/>
      <c r="D65" s="301"/>
      <c r="E65" s="298" t="str">
        <f t="shared" si="2"/>
        <v/>
      </c>
      <c r="F65" s="299" t="str">
        <f t="shared" si="3"/>
        <v>否</v>
      </c>
      <c r="G65" s="278" t="str">
        <f t="shared" si="4"/>
        <v>项</v>
      </c>
    </row>
    <row r="66" s="278" customFormat="1" ht="36" customHeight="1" spans="1:7">
      <c r="A66" s="302" t="s">
        <v>2660</v>
      </c>
      <c r="B66" s="300" t="s">
        <v>2661</v>
      </c>
      <c r="C66" s="301"/>
      <c r="D66" s="301"/>
      <c r="E66" s="298" t="str">
        <f t="shared" si="2"/>
        <v/>
      </c>
      <c r="F66" s="299" t="str">
        <f t="shared" si="3"/>
        <v>否</v>
      </c>
      <c r="G66" s="278" t="str">
        <f t="shared" si="4"/>
        <v>项</v>
      </c>
    </row>
    <row r="67" s="278" customFormat="1" ht="36" customHeight="1" spans="1:7">
      <c r="A67" s="302" t="s">
        <v>2662</v>
      </c>
      <c r="B67" s="300" t="s">
        <v>2663</v>
      </c>
      <c r="C67" s="301"/>
      <c r="D67" s="301"/>
      <c r="E67" s="298" t="str">
        <f t="shared" si="2"/>
        <v/>
      </c>
      <c r="F67" s="299" t="str">
        <f t="shared" si="3"/>
        <v>否</v>
      </c>
      <c r="G67" s="278" t="str">
        <f t="shared" si="4"/>
        <v>项</v>
      </c>
    </row>
    <row r="68" s="278" customFormat="1" ht="36" customHeight="1" spans="1:7">
      <c r="A68" s="302" t="s">
        <v>2664</v>
      </c>
      <c r="B68" s="300" t="s">
        <v>2665</v>
      </c>
      <c r="C68" s="301"/>
      <c r="D68" s="301"/>
      <c r="E68" s="298" t="str">
        <f t="shared" si="2"/>
        <v/>
      </c>
      <c r="F68" s="299" t="str">
        <f t="shared" si="3"/>
        <v>否</v>
      </c>
      <c r="G68" s="278" t="str">
        <f t="shared" si="4"/>
        <v>项</v>
      </c>
    </row>
    <row r="69" s="278" customFormat="1" ht="36" customHeight="1" spans="1:7">
      <c r="A69" s="302" t="s">
        <v>2666</v>
      </c>
      <c r="B69" s="300" t="s">
        <v>2667</v>
      </c>
      <c r="C69" s="301"/>
      <c r="D69" s="301"/>
      <c r="E69" s="298" t="str">
        <f t="shared" ref="E69:E132" si="5">IFERROR((D69/C69-1)*100,"")</f>
        <v/>
      </c>
      <c r="F69" s="299" t="str">
        <f t="shared" si="3"/>
        <v>否</v>
      </c>
      <c r="G69" s="278" t="str">
        <f t="shared" si="4"/>
        <v>项</v>
      </c>
    </row>
    <row r="70" s="278" customFormat="1" ht="36" customHeight="1" spans="1:7">
      <c r="A70" s="294" t="s">
        <v>2668</v>
      </c>
      <c r="B70" s="295" t="s">
        <v>2669</v>
      </c>
      <c r="C70" s="297">
        <f>SUM(C71:C73)</f>
        <v>1115</v>
      </c>
      <c r="D70" s="301">
        <v>720</v>
      </c>
      <c r="E70" s="298">
        <f t="shared" si="5"/>
        <v>-35.43</v>
      </c>
      <c r="F70" s="299" t="str">
        <f t="shared" ref="F70:F133" si="6">IF(LEN(A70)=3,"是",IF(B70&lt;&gt;"",IF(SUM(C70:D70)&lt;&gt;0,"是","否"),"是"))</f>
        <v>是</v>
      </c>
      <c r="G70" s="278" t="str">
        <f t="shared" ref="G70:G133" si="7">IF(LEN(A70)=3,"类",IF(LEN(A70)=5,"款","项"))</f>
        <v>款</v>
      </c>
    </row>
    <row r="71" s="278" customFormat="1" ht="36" customHeight="1" spans="1:7">
      <c r="A71" s="302" t="s">
        <v>2670</v>
      </c>
      <c r="B71" s="300" t="s">
        <v>2671</v>
      </c>
      <c r="C71" s="301">
        <v>1107</v>
      </c>
      <c r="D71" s="301">
        <v>714</v>
      </c>
      <c r="E71" s="298">
        <f t="shared" si="5"/>
        <v>-35.5</v>
      </c>
      <c r="F71" s="299" t="str">
        <f t="shared" si="6"/>
        <v>是</v>
      </c>
      <c r="G71" s="278" t="str">
        <f t="shared" si="7"/>
        <v>项</v>
      </c>
    </row>
    <row r="72" s="278" customFormat="1" ht="36" customHeight="1" spans="1:7">
      <c r="A72" s="302" t="s">
        <v>2672</v>
      </c>
      <c r="B72" s="300" t="s">
        <v>2673</v>
      </c>
      <c r="C72" s="301">
        <v>8</v>
      </c>
      <c r="D72" s="301">
        <v>6</v>
      </c>
      <c r="E72" s="298">
        <f t="shared" si="5"/>
        <v>-25</v>
      </c>
      <c r="F72" s="299" t="str">
        <f t="shared" si="6"/>
        <v>是</v>
      </c>
      <c r="G72" s="278" t="str">
        <f t="shared" si="7"/>
        <v>项</v>
      </c>
    </row>
    <row r="73" s="278" customFormat="1" ht="36" customHeight="1" spans="1:7">
      <c r="A73" s="302" t="s">
        <v>2674</v>
      </c>
      <c r="B73" s="300" t="s">
        <v>2675</v>
      </c>
      <c r="C73" s="301"/>
      <c r="D73" s="301"/>
      <c r="E73" s="298" t="str">
        <f t="shared" si="5"/>
        <v/>
      </c>
      <c r="F73" s="299" t="str">
        <f t="shared" si="6"/>
        <v>否</v>
      </c>
      <c r="G73" s="278" t="str">
        <f t="shared" si="7"/>
        <v>项</v>
      </c>
    </row>
    <row r="74" s="278" customFormat="1" ht="36" customHeight="1" spans="1:7">
      <c r="A74" s="294" t="s">
        <v>2676</v>
      </c>
      <c r="B74" s="295" t="s">
        <v>2677</v>
      </c>
      <c r="C74" s="297"/>
      <c r="D74" s="301"/>
      <c r="E74" s="298" t="str">
        <f t="shared" si="5"/>
        <v/>
      </c>
      <c r="F74" s="299" t="str">
        <f t="shared" si="6"/>
        <v>否</v>
      </c>
      <c r="G74" s="278" t="str">
        <f t="shared" si="7"/>
        <v>款</v>
      </c>
    </row>
    <row r="75" s="278" customFormat="1" ht="36" customHeight="1" spans="1:7">
      <c r="A75" s="302" t="s">
        <v>2678</v>
      </c>
      <c r="B75" s="300" t="s">
        <v>2622</v>
      </c>
      <c r="C75" s="301"/>
      <c r="D75" s="301"/>
      <c r="E75" s="298" t="str">
        <f t="shared" si="5"/>
        <v/>
      </c>
      <c r="F75" s="299" t="str">
        <f t="shared" si="6"/>
        <v>否</v>
      </c>
      <c r="G75" s="278" t="str">
        <f t="shared" si="7"/>
        <v>项</v>
      </c>
    </row>
    <row r="76" s="278" customFormat="1" ht="36" customHeight="1" spans="1:7">
      <c r="A76" s="302" t="s">
        <v>2679</v>
      </c>
      <c r="B76" s="300" t="s">
        <v>2624</v>
      </c>
      <c r="C76" s="301"/>
      <c r="D76" s="301"/>
      <c r="E76" s="298" t="str">
        <f t="shared" si="5"/>
        <v/>
      </c>
      <c r="F76" s="299" t="str">
        <f t="shared" si="6"/>
        <v>否</v>
      </c>
      <c r="G76" s="278" t="str">
        <f t="shared" si="7"/>
        <v>项</v>
      </c>
    </row>
    <row r="77" s="278" customFormat="1" ht="36" customHeight="1" spans="1:7">
      <c r="A77" s="302" t="s">
        <v>2680</v>
      </c>
      <c r="B77" s="300" t="s">
        <v>2681</v>
      </c>
      <c r="C77" s="301"/>
      <c r="D77" s="301"/>
      <c r="E77" s="298" t="str">
        <f t="shared" si="5"/>
        <v/>
      </c>
      <c r="F77" s="299" t="str">
        <f t="shared" si="6"/>
        <v>否</v>
      </c>
      <c r="G77" s="278" t="str">
        <f t="shared" si="7"/>
        <v>项</v>
      </c>
    </row>
    <row r="78" s="278" customFormat="1" ht="36" customHeight="1" spans="1:7">
      <c r="A78" s="294" t="s">
        <v>2682</v>
      </c>
      <c r="B78" s="295" t="s">
        <v>2683</v>
      </c>
      <c r="C78" s="297"/>
      <c r="D78" s="301"/>
      <c r="E78" s="298" t="str">
        <f t="shared" si="5"/>
        <v/>
      </c>
      <c r="F78" s="299" t="str">
        <f t="shared" si="6"/>
        <v>否</v>
      </c>
      <c r="G78" s="278" t="str">
        <f t="shared" si="7"/>
        <v>款</v>
      </c>
    </row>
    <row r="79" s="278" customFormat="1" ht="36" customHeight="1" spans="1:7">
      <c r="A79" s="302" t="s">
        <v>2684</v>
      </c>
      <c r="B79" s="300" t="s">
        <v>2622</v>
      </c>
      <c r="C79" s="301"/>
      <c r="D79" s="301"/>
      <c r="E79" s="298" t="str">
        <f t="shared" si="5"/>
        <v/>
      </c>
      <c r="F79" s="299" t="str">
        <f t="shared" si="6"/>
        <v>否</v>
      </c>
      <c r="G79" s="278" t="str">
        <f t="shared" si="7"/>
        <v>项</v>
      </c>
    </row>
    <row r="80" s="278" customFormat="1" ht="36" customHeight="1" spans="1:7">
      <c r="A80" s="302" t="s">
        <v>2685</v>
      </c>
      <c r="B80" s="300" t="s">
        <v>2624</v>
      </c>
      <c r="C80" s="301"/>
      <c r="D80" s="301"/>
      <c r="E80" s="298" t="str">
        <f t="shared" si="5"/>
        <v/>
      </c>
      <c r="F80" s="299" t="str">
        <f t="shared" si="6"/>
        <v>否</v>
      </c>
      <c r="G80" s="278" t="str">
        <f t="shared" si="7"/>
        <v>项</v>
      </c>
    </row>
    <row r="81" s="278" customFormat="1" ht="36" customHeight="1" spans="1:7">
      <c r="A81" s="302" t="s">
        <v>2686</v>
      </c>
      <c r="B81" s="300" t="s">
        <v>2687</v>
      </c>
      <c r="C81" s="301"/>
      <c r="D81" s="301"/>
      <c r="E81" s="298" t="str">
        <f t="shared" si="5"/>
        <v/>
      </c>
      <c r="F81" s="299" t="str">
        <f t="shared" si="6"/>
        <v>否</v>
      </c>
      <c r="G81" s="278" t="str">
        <f t="shared" si="7"/>
        <v>项</v>
      </c>
    </row>
    <row r="82" s="278" customFormat="1" ht="36" customHeight="1" spans="1:7">
      <c r="A82" s="294" t="s">
        <v>2688</v>
      </c>
      <c r="B82" s="295" t="s">
        <v>2689</v>
      </c>
      <c r="C82" s="297"/>
      <c r="D82" s="301"/>
      <c r="E82" s="298" t="str">
        <f t="shared" si="5"/>
        <v/>
      </c>
      <c r="F82" s="299" t="str">
        <f t="shared" si="6"/>
        <v>否</v>
      </c>
      <c r="G82" s="278" t="str">
        <f t="shared" si="7"/>
        <v>款</v>
      </c>
    </row>
    <row r="83" s="278" customFormat="1" ht="36" customHeight="1" spans="1:7">
      <c r="A83" s="302" t="s">
        <v>2690</v>
      </c>
      <c r="B83" s="300" t="s">
        <v>2659</v>
      </c>
      <c r="C83" s="301"/>
      <c r="D83" s="301"/>
      <c r="E83" s="298" t="str">
        <f t="shared" si="5"/>
        <v/>
      </c>
      <c r="F83" s="299" t="str">
        <f t="shared" si="6"/>
        <v>否</v>
      </c>
      <c r="G83" s="278" t="str">
        <f t="shared" si="7"/>
        <v>项</v>
      </c>
    </row>
    <row r="84" s="278" customFormat="1" ht="36" customHeight="1" spans="1:7">
      <c r="A84" s="302" t="s">
        <v>2691</v>
      </c>
      <c r="B84" s="300" t="s">
        <v>2661</v>
      </c>
      <c r="C84" s="301"/>
      <c r="D84" s="301"/>
      <c r="E84" s="298" t="str">
        <f t="shared" si="5"/>
        <v/>
      </c>
      <c r="F84" s="299" t="str">
        <f t="shared" si="6"/>
        <v>否</v>
      </c>
      <c r="G84" s="278" t="str">
        <f t="shared" si="7"/>
        <v>项</v>
      </c>
    </row>
    <row r="85" s="278" customFormat="1" ht="36" customHeight="1" spans="1:7">
      <c r="A85" s="302" t="s">
        <v>2692</v>
      </c>
      <c r="B85" s="300" t="s">
        <v>2663</v>
      </c>
      <c r="C85" s="301"/>
      <c r="D85" s="301"/>
      <c r="E85" s="298" t="str">
        <f t="shared" si="5"/>
        <v/>
      </c>
      <c r="F85" s="299" t="str">
        <f t="shared" si="6"/>
        <v>否</v>
      </c>
      <c r="G85" s="278" t="str">
        <f t="shared" si="7"/>
        <v>项</v>
      </c>
    </row>
    <row r="86" s="278" customFormat="1" ht="36" customHeight="1" spans="1:7">
      <c r="A86" s="302" t="s">
        <v>2693</v>
      </c>
      <c r="B86" s="300" t="s">
        <v>2665</v>
      </c>
      <c r="C86" s="301"/>
      <c r="D86" s="301"/>
      <c r="E86" s="298" t="str">
        <f t="shared" si="5"/>
        <v/>
      </c>
      <c r="F86" s="299" t="str">
        <f t="shared" si="6"/>
        <v>否</v>
      </c>
      <c r="G86" s="278" t="str">
        <f t="shared" si="7"/>
        <v>项</v>
      </c>
    </row>
    <row r="87" s="278" customFormat="1" ht="36" customHeight="1" spans="1:7">
      <c r="A87" s="302" t="s">
        <v>2694</v>
      </c>
      <c r="B87" s="300" t="s">
        <v>2695</v>
      </c>
      <c r="C87" s="301"/>
      <c r="D87" s="301"/>
      <c r="E87" s="298" t="str">
        <f t="shared" si="5"/>
        <v/>
      </c>
      <c r="F87" s="299" t="str">
        <f t="shared" si="6"/>
        <v>否</v>
      </c>
      <c r="G87" s="278" t="str">
        <f t="shared" si="7"/>
        <v>项</v>
      </c>
    </row>
    <row r="88" s="278" customFormat="1" ht="36" customHeight="1" spans="1:7">
      <c r="A88" s="294" t="s">
        <v>2696</v>
      </c>
      <c r="B88" s="295" t="s">
        <v>2697</v>
      </c>
      <c r="C88" s="297"/>
      <c r="D88" s="301"/>
      <c r="E88" s="298" t="str">
        <f t="shared" si="5"/>
        <v/>
      </c>
      <c r="F88" s="299" t="str">
        <f t="shared" si="6"/>
        <v>否</v>
      </c>
      <c r="G88" s="278" t="str">
        <f t="shared" si="7"/>
        <v>款</v>
      </c>
    </row>
    <row r="89" s="278" customFormat="1" ht="36" customHeight="1" spans="1:7">
      <c r="A89" s="302" t="s">
        <v>2698</v>
      </c>
      <c r="B89" s="300" t="s">
        <v>2671</v>
      </c>
      <c r="C89" s="301"/>
      <c r="D89" s="301"/>
      <c r="E89" s="298" t="str">
        <f t="shared" si="5"/>
        <v/>
      </c>
      <c r="F89" s="299" t="str">
        <f t="shared" si="6"/>
        <v>否</v>
      </c>
      <c r="G89" s="278" t="str">
        <f t="shared" si="7"/>
        <v>项</v>
      </c>
    </row>
    <row r="90" s="278" customFormat="1" ht="36" customHeight="1" spans="1:7">
      <c r="A90" s="302" t="s">
        <v>2699</v>
      </c>
      <c r="B90" s="300" t="s">
        <v>2700</v>
      </c>
      <c r="C90" s="301"/>
      <c r="D90" s="301"/>
      <c r="E90" s="298" t="str">
        <f t="shared" si="5"/>
        <v/>
      </c>
      <c r="F90" s="299" t="str">
        <f t="shared" si="6"/>
        <v>否</v>
      </c>
      <c r="G90" s="278" t="str">
        <f t="shared" si="7"/>
        <v>项</v>
      </c>
    </row>
    <row r="91" s="278" customFormat="1" ht="36" customHeight="1" spans="1:7">
      <c r="A91" s="294" t="s">
        <v>2701</v>
      </c>
      <c r="B91" s="295" t="s">
        <v>2702</v>
      </c>
      <c r="C91" s="297"/>
      <c r="D91" s="301"/>
      <c r="E91" s="298" t="str">
        <f t="shared" si="5"/>
        <v/>
      </c>
      <c r="F91" s="299" t="str">
        <f t="shared" si="6"/>
        <v>否</v>
      </c>
      <c r="G91" s="278" t="str">
        <f t="shared" si="7"/>
        <v>款</v>
      </c>
    </row>
    <row r="92" s="278" customFormat="1" ht="36" customHeight="1" spans="1:7">
      <c r="A92" s="302" t="s">
        <v>2703</v>
      </c>
      <c r="B92" s="300" t="s">
        <v>2622</v>
      </c>
      <c r="C92" s="301"/>
      <c r="D92" s="301"/>
      <c r="E92" s="298" t="str">
        <f t="shared" si="5"/>
        <v/>
      </c>
      <c r="F92" s="299" t="str">
        <f t="shared" si="6"/>
        <v>否</v>
      </c>
      <c r="G92" s="278" t="str">
        <f t="shared" si="7"/>
        <v>项</v>
      </c>
    </row>
    <row r="93" s="278" customFormat="1" ht="36" customHeight="1" spans="1:7">
      <c r="A93" s="302" t="s">
        <v>2704</v>
      </c>
      <c r="B93" s="300" t="s">
        <v>2624</v>
      </c>
      <c r="C93" s="301"/>
      <c r="D93" s="301"/>
      <c r="E93" s="298" t="str">
        <f t="shared" si="5"/>
        <v/>
      </c>
      <c r="F93" s="299" t="str">
        <f t="shared" si="6"/>
        <v>否</v>
      </c>
      <c r="G93" s="278" t="str">
        <f t="shared" si="7"/>
        <v>项</v>
      </c>
    </row>
    <row r="94" s="278" customFormat="1" ht="36" customHeight="1" spans="1:7">
      <c r="A94" s="302" t="s">
        <v>2705</v>
      </c>
      <c r="B94" s="300" t="s">
        <v>2626</v>
      </c>
      <c r="C94" s="301"/>
      <c r="D94" s="301"/>
      <c r="E94" s="298" t="str">
        <f t="shared" si="5"/>
        <v/>
      </c>
      <c r="F94" s="299" t="str">
        <f t="shared" si="6"/>
        <v>否</v>
      </c>
      <c r="G94" s="278" t="str">
        <f t="shared" si="7"/>
        <v>项</v>
      </c>
    </row>
    <row r="95" s="278" customFormat="1" ht="36" customHeight="1" spans="1:7">
      <c r="A95" s="302" t="s">
        <v>2706</v>
      </c>
      <c r="B95" s="300" t="s">
        <v>2628</v>
      </c>
      <c r="C95" s="301"/>
      <c r="D95" s="301"/>
      <c r="E95" s="298" t="str">
        <f t="shared" si="5"/>
        <v/>
      </c>
      <c r="F95" s="299" t="str">
        <f t="shared" si="6"/>
        <v>否</v>
      </c>
      <c r="G95" s="278" t="str">
        <f t="shared" si="7"/>
        <v>项</v>
      </c>
    </row>
    <row r="96" s="278" customFormat="1" ht="36" customHeight="1" spans="1:7">
      <c r="A96" s="302" t="s">
        <v>2707</v>
      </c>
      <c r="B96" s="300" t="s">
        <v>2634</v>
      </c>
      <c r="C96" s="301"/>
      <c r="D96" s="301"/>
      <c r="E96" s="298" t="str">
        <f t="shared" si="5"/>
        <v/>
      </c>
      <c r="F96" s="299" t="str">
        <f t="shared" si="6"/>
        <v>否</v>
      </c>
      <c r="G96" s="278" t="str">
        <f t="shared" si="7"/>
        <v>项</v>
      </c>
    </row>
    <row r="97" s="278" customFormat="1" ht="36" customHeight="1" spans="1:7">
      <c r="A97" s="302" t="s">
        <v>2708</v>
      </c>
      <c r="B97" s="300" t="s">
        <v>2638</v>
      </c>
      <c r="C97" s="301"/>
      <c r="D97" s="301"/>
      <c r="E97" s="298" t="str">
        <f t="shared" si="5"/>
        <v/>
      </c>
      <c r="F97" s="299" t="str">
        <f t="shared" si="6"/>
        <v>否</v>
      </c>
      <c r="G97" s="278" t="str">
        <f t="shared" si="7"/>
        <v>项</v>
      </c>
    </row>
    <row r="98" s="278" customFormat="1" ht="36" customHeight="1" spans="1:7">
      <c r="A98" s="302" t="s">
        <v>2709</v>
      </c>
      <c r="B98" s="300" t="s">
        <v>2640</v>
      </c>
      <c r="C98" s="301"/>
      <c r="D98" s="301"/>
      <c r="E98" s="298" t="str">
        <f t="shared" si="5"/>
        <v/>
      </c>
      <c r="F98" s="299" t="str">
        <f t="shared" si="6"/>
        <v>否</v>
      </c>
      <c r="G98" s="278" t="str">
        <f t="shared" si="7"/>
        <v>项</v>
      </c>
    </row>
    <row r="99" s="278" customFormat="1" ht="36" customHeight="1" spans="1:7">
      <c r="A99" s="302" t="s">
        <v>2710</v>
      </c>
      <c r="B99" s="300" t="s">
        <v>2711</v>
      </c>
      <c r="C99" s="301"/>
      <c r="D99" s="301"/>
      <c r="E99" s="298" t="str">
        <f t="shared" si="5"/>
        <v/>
      </c>
      <c r="F99" s="299" t="str">
        <f t="shared" si="6"/>
        <v>否</v>
      </c>
      <c r="G99" s="278" t="str">
        <f t="shared" si="7"/>
        <v>项</v>
      </c>
    </row>
    <row r="100" s="278" customFormat="1" ht="36" customHeight="1" spans="1:7">
      <c r="A100" s="294" t="s">
        <v>90</v>
      </c>
      <c r="B100" s="295" t="s">
        <v>2712</v>
      </c>
      <c r="C100" s="296">
        <f>C101+C106+C111+C116+C119+C124</f>
        <v>738</v>
      </c>
      <c r="D100" s="297">
        <f>D101+D106+D111+D116+D119+D124</f>
        <v>1172</v>
      </c>
      <c r="E100" s="298">
        <f t="shared" si="5"/>
        <v>58.81</v>
      </c>
      <c r="F100" s="299" t="str">
        <f t="shared" si="6"/>
        <v>是</v>
      </c>
      <c r="G100" s="278" t="str">
        <f t="shared" si="7"/>
        <v>类</v>
      </c>
    </row>
    <row r="101" s="278" customFormat="1" ht="36" customHeight="1" spans="1:7">
      <c r="A101" s="294" t="s">
        <v>2713</v>
      </c>
      <c r="B101" s="295" t="s">
        <v>2714</v>
      </c>
      <c r="C101" s="296">
        <v>222</v>
      </c>
      <c r="D101" s="297">
        <v>591</v>
      </c>
      <c r="E101" s="298">
        <f t="shared" si="5"/>
        <v>166.22</v>
      </c>
      <c r="F101" s="299" t="str">
        <f t="shared" si="6"/>
        <v>是</v>
      </c>
      <c r="G101" s="278" t="str">
        <f t="shared" si="7"/>
        <v>款</v>
      </c>
    </row>
    <row r="102" s="278" customFormat="1" ht="36" customHeight="1" spans="1:7">
      <c r="A102" s="302" t="s">
        <v>2715</v>
      </c>
      <c r="B102" s="300" t="s">
        <v>2592</v>
      </c>
      <c r="C102" s="301">
        <v>90</v>
      </c>
      <c r="D102" s="301">
        <v>495</v>
      </c>
      <c r="E102" s="298">
        <f t="shared" si="5"/>
        <v>450</v>
      </c>
      <c r="F102" s="299" t="str">
        <f t="shared" si="6"/>
        <v>是</v>
      </c>
      <c r="G102" s="278" t="str">
        <f t="shared" si="7"/>
        <v>项</v>
      </c>
    </row>
    <row r="103" s="278" customFormat="1" ht="36" customHeight="1" spans="1:7">
      <c r="A103" s="302" t="s">
        <v>2716</v>
      </c>
      <c r="B103" s="300" t="s">
        <v>2717</v>
      </c>
      <c r="C103" s="301"/>
      <c r="D103" s="301"/>
      <c r="E103" s="298" t="str">
        <f t="shared" si="5"/>
        <v/>
      </c>
      <c r="F103" s="299" t="str">
        <f t="shared" si="6"/>
        <v>否</v>
      </c>
      <c r="G103" s="278" t="str">
        <f t="shared" si="7"/>
        <v>项</v>
      </c>
    </row>
    <row r="104" s="278" customFormat="1" ht="36" customHeight="1" spans="1:7">
      <c r="A104" s="302" t="s">
        <v>2718</v>
      </c>
      <c r="B104" s="300" t="s">
        <v>2719</v>
      </c>
      <c r="C104" s="301"/>
      <c r="D104" s="301"/>
      <c r="E104" s="298" t="str">
        <f t="shared" si="5"/>
        <v/>
      </c>
      <c r="F104" s="299" t="str">
        <f t="shared" si="6"/>
        <v>否</v>
      </c>
      <c r="G104" s="278" t="str">
        <f t="shared" si="7"/>
        <v>项</v>
      </c>
    </row>
    <row r="105" s="278" customFormat="1" ht="36" customHeight="1" spans="1:7">
      <c r="A105" s="302" t="s">
        <v>2720</v>
      </c>
      <c r="B105" s="300" t="s">
        <v>2721</v>
      </c>
      <c r="C105" s="303">
        <v>132</v>
      </c>
      <c r="D105" s="301">
        <v>96</v>
      </c>
      <c r="E105" s="298">
        <f t="shared" si="5"/>
        <v>-27.27</v>
      </c>
      <c r="F105" s="299" t="str">
        <f t="shared" si="6"/>
        <v>是</v>
      </c>
      <c r="G105" s="278" t="str">
        <f t="shared" si="7"/>
        <v>项</v>
      </c>
    </row>
    <row r="106" s="278" customFormat="1" ht="36" customHeight="1" spans="1:7">
      <c r="A106" s="294" t="s">
        <v>2722</v>
      </c>
      <c r="B106" s="295" t="s">
        <v>2723</v>
      </c>
      <c r="C106" s="297"/>
      <c r="D106" s="301"/>
      <c r="E106" s="298" t="str">
        <f t="shared" si="5"/>
        <v/>
      </c>
      <c r="F106" s="299" t="str">
        <f t="shared" si="6"/>
        <v>否</v>
      </c>
      <c r="G106" s="278" t="str">
        <f t="shared" si="7"/>
        <v>款</v>
      </c>
    </row>
    <row r="107" s="278" customFormat="1" ht="36" customHeight="1" spans="1:7">
      <c r="A107" s="302" t="s">
        <v>2724</v>
      </c>
      <c r="B107" s="300" t="s">
        <v>2592</v>
      </c>
      <c r="C107" s="301"/>
      <c r="D107" s="301"/>
      <c r="E107" s="298" t="str">
        <f t="shared" si="5"/>
        <v/>
      </c>
      <c r="F107" s="299" t="str">
        <f t="shared" si="6"/>
        <v>否</v>
      </c>
      <c r="G107" s="278" t="str">
        <f t="shared" si="7"/>
        <v>项</v>
      </c>
    </row>
    <row r="108" s="278" customFormat="1" ht="36" customHeight="1" spans="1:7">
      <c r="A108" s="302" t="s">
        <v>2725</v>
      </c>
      <c r="B108" s="300" t="s">
        <v>2717</v>
      </c>
      <c r="C108" s="301"/>
      <c r="D108" s="301"/>
      <c r="E108" s="298" t="str">
        <f t="shared" si="5"/>
        <v/>
      </c>
      <c r="F108" s="299" t="str">
        <f t="shared" si="6"/>
        <v>否</v>
      </c>
      <c r="G108" s="278" t="str">
        <f t="shared" si="7"/>
        <v>项</v>
      </c>
    </row>
    <row r="109" s="278" customFormat="1" ht="36" customHeight="1" spans="1:7">
      <c r="A109" s="302" t="s">
        <v>2726</v>
      </c>
      <c r="B109" s="300" t="s">
        <v>2727</v>
      </c>
      <c r="C109" s="301"/>
      <c r="D109" s="301"/>
      <c r="E109" s="298" t="str">
        <f t="shared" si="5"/>
        <v/>
      </c>
      <c r="F109" s="299" t="str">
        <f t="shared" si="6"/>
        <v>否</v>
      </c>
      <c r="G109" s="278" t="str">
        <f t="shared" si="7"/>
        <v>项</v>
      </c>
    </row>
    <row r="110" s="278" customFormat="1" ht="36" customHeight="1" spans="1:7">
      <c r="A110" s="302" t="s">
        <v>2728</v>
      </c>
      <c r="B110" s="300" t="s">
        <v>2729</v>
      </c>
      <c r="C110" s="301"/>
      <c r="D110" s="301"/>
      <c r="E110" s="298" t="str">
        <f t="shared" si="5"/>
        <v/>
      </c>
      <c r="F110" s="299" t="str">
        <f t="shared" si="6"/>
        <v>否</v>
      </c>
      <c r="G110" s="278" t="str">
        <f t="shared" si="7"/>
        <v>项</v>
      </c>
    </row>
    <row r="111" s="278" customFormat="1" ht="36" customHeight="1" spans="1:7">
      <c r="A111" s="294" t="s">
        <v>2730</v>
      </c>
      <c r="B111" s="295" t="s">
        <v>2731</v>
      </c>
      <c r="C111" s="296"/>
      <c r="D111" s="301"/>
      <c r="E111" s="298" t="str">
        <f t="shared" si="5"/>
        <v/>
      </c>
      <c r="F111" s="299" t="str">
        <f t="shared" si="6"/>
        <v>否</v>
      </c>
      <c r="G111" s="278" t="str">
        <f t="shared" si="7"/>
        <v>款</v>
      </c>
    </row>
    <row r="112" s="278" customFormat="1" ht="36" customHeight="1" spans="1:7">
      <c r="A112" s="302" t="s">
        <v>2732</v>
      </c>
      <c r="B112" s="300" t="s">
        <v>2733</v>
      </c>
      <c r="C112" s="301"/>
      <c r="D112" s="301"/>
      <c r="E112" s="298" t="str">
        <f t="shared" si="5"/>
        <v/>
      </c>
      <c r="F112" s="299" t="str">
        <f t="shared" si="6"/>
        <v>否</v>
      </c>
      <c r="G112" s="278" t="str">
        <f t="shared" si="7"/>
        <v>项</v>
      </c>
    </row>
    <row r="113" s="278" customFormat="1" ht="36" customHeight="1" spans="1:7">
      <c r="A113" s="302" t="s">
        <v>2734</v>
      </c>
      <c r="B113" s="300" t="s">
        <v>2735</v>
      </c>
      <c r="C113" s="301"/>
      <c r="D113" s="301"/>
      <c r="E113" s="298" t="str">
        <f t="shared" si="5"/>
        <v/>
      </c>
      <c r="F113" s="299" t="str">
        <f t="shared" si="6"/>
        <v>否</v>
      </c>
      <c r="G113" s="278" t="str">
        <f t="shared" si="7"/>
        <v>项</v>
      </c>
    </row>
    <row r="114" s="278" customFormat="1" ht="36" customHeight="1" spans="1:7">
      <c r="A114" s="302" t="s">
        <v>2736</v>
      </c>
      <c r="B114" s="300" t="s">
        <v>2737</v>
      </c>
      <c r="C114" s="301"/>
      <c r="D114" s="301"/>
      <c r="E114" s="298" t="str">
        <f t="shared" si="5"/>
        <v/>
      </c>
      <c r="F114" s="299" t="str">
        <f t="shared" si="6"/>
        <v>否</v>
      </c>
      <c r="G114" s="278" t="str">
        <f t="shared" si="7"/>
        <v>项</v>
      </c>
    </row>
    <row r="115" s="278" customFormat="1" ht="36" customHeight="1" spans="1:7">
      <c r="A115" s="302" t="s">
        <v>2738</v>
      </c>
      <c r="B115" s="300" t="s">
        <v>2739</v>
      </c>
      <c r="C115" s="303"/>
      <c r="D115" s="301"/>
      <c r="E115" s="298" t="str">
        <f t="shared" si="5"/>
        <v/>
      </c>
      <c r="F115" s="299" t="str">
        <f t="shared" si="6"/>
        <v>否</v>
      </c>
      <c r="G115" s="278" t="str">
        <f t="shared" si="7"/>
        <v>项</v>
      </c>
    </row>
    <row r="116" s="278" customFormat="1" ht="36" customHeight="1" spans="1:7">
      <c r="A116" s="304">
        <v>21370</v>
      </c>
      <c r="B116" s="295" t="s">
        <v>2740</v>
      </c>
      <c r="C116" s="297"/>
      <c r="D116" s="301"/>
      <c r="E116" s="298" t="str">
        <f t="shared" si="5"/>
        <v/>
      </c>
      <c r="F116" s="299" t="str">
        <f t="shared" si="6"/>
        <v>否</v>
      </c>
      <c r="G116" s="278" t="str">
        <f t="shared" si="7"/>
        <v>款</v>
      </c>
    </row>
    <row r="117" s="278" customFormat="1" ht="36" customHeight="1" spans="1:7">
      <c r="A117" s="305">
        <v>2137001</v>
      </c>
      <c r="B117" s="300" t="s">
        <v>2592</v>
      </c>
      <c r="C117" s="301"/>
      <c r="D117" s="301"/>
      <c r="E117" s="298" t="str">
        <f t="shared" si="5"/>
        <v/>
      </c>
      <c r="F117" s="299" t="str">
        <f t="shared" si="6"/>
        <v>否</v>
      </c>
      <c r="G117" s="278" t="str">
        <f t="shared" si="7"/>
        <v>项</v>
      </c>
    </row>
    <row r="118" s="278" customFormat="1" ht="36" customHeight="1" spans="1:7">
      <c r="A118" s="305">
        <v>2137099</v>
      </c>
      <c r="B118" s="300" t="s">
        <v>2741</v>
      </c>
      <c r="C118" s="301"/>
      <c r="D118" s="301"/>
      <c r="E118" s="298" t="str">
        <f t="shared" si="5"/>
        <v/>
      </c>
      <c r="F118" s="299" t="str">
        <f t="shared" si="6"/>
        <v>否</v>
      </c>
      <c r="G118" s="278" t="str">
        <f t="shared" si="7"/>
        <v>项</v>
      </c>
    </row>
    <row r="119" s="278" customFormat="1" ht="36" customHeight="1" spans="1:7">
      <c r="A119" s="304">
        <v>21371</v>
      </c>
      <c r="B119" s="295" t="s">
        <v>2742</v>
      </c>
      <c r="C119" s="297"/>
      <c r="D119" s="301"/>
      <c r="E119" s="298" t="str">
        <f t="shared" si="5"/>
        <v/>
      </c>
      <c r="F119" s="299" t="str">
        <f t="shared" si="6"/>
        <v>否</v>
      </c>
      <c r="G119" s="278" t="str">
        <f t="shared" si="7"/>
        <v>款</v>
      </c>
    </row>
    <row r="120" s="278" customFormat="1" ht="36" customHeight="1" spans="1:7">
      <c r="A120" s="305">
        <v>2137101</v>
      </c>
      <c r="B120" s="300" t="s">
        <v>2733</v>
      </c>
      <c r="C120" s="301"/>
      <c r="D120" s="301"/>
      <c r="E120" s="298" t="str">
        <f t="shared" si="5"/>
        <v/>
      </c>
      <c r="F120" s="299" t="str">
        <f t="shared" si="6"/>
        <v>否</v>
      </c>
      <c r="G120" s="278" t="str">
        <f t="shared" si="7"/>
        <v>项</v>
      </c>
    </row>
    <row r="121" s="278" customFormat="1" ht="36" customHeight="1" spans="1:7">
      <c r="A121" s="305">
        <v>2137102</v>
      </c>
      <c r="B121" s="300" t="s">
        <v>2743</v>
      </c>
      <c r="C121" s="301"/>
      <c r="D121" s="301"/>
      <c r="E121" s="298" t="str">
        <f t="shared" si="5"/>
        <v/>
      </c>
      <c r="F121" s="299" t="str">
        <f t="shared" si="6"/>
        <v>否</v>
      </c>
      <c r="G121" s="278" t="str">
        <f t="shared" si="7"/>
        <v>项</v>
      </c>
    </row>
    <row r="122" s="278" customFormat="1" ht="36" customHeight="1" spans="1:7">
      <c r="A122" s="305">
        <v>2137103</v>
      </c>
      <c r="B122" s="300" t="s">
        <v>2737</v>
      </c>
      <c r="C122" s="301"/>
      <c r="D122" s="301"/>
      <c r="E122" s="298" t="str">
        <f t="shared" si="5"/>
        <v/>
      </c>
      <c r="F122" s="299" t="str">
        <f t="shared" si="6"/>
        <v>否</v>
      </c>
      <c r="G122" s="278" t="str">
        <f t="shared" si="7"/>
        <v>项</v>
      </c>
    </row>
    <row r="123" s="278" customFormat="1" ht="36" customHeight="1" spans="1:7">
      <c r="A123" s="305">
        <v>2137199</v>
      </c>
      <c r="B123" s="300" t="s">
        <v>2744</v>
      </c>
      <c r="C123" s="301"/>
      <c r="D123" s="301"/>
      <c r="E123" s="298" t="str">
        <f t="shared" si="5"/>
        <v/>
      </c>
      <c r="F123" s="299" t="str">
        <f t="shared" si="6"/>
        <v>否</v>
      </c>
      <c r="G123" s="278" t="str">
        <f t="shared" si="7"/>
        <v>项</v>
      </c>
    </row>
    <row r="124" s="278" customFormat="1" ht="36" customHeight="1" spans="1:6">
      <c r="A124" s="304" t="s">
        <v>2745</v>
      </c>
      <c r="B124" s="295" t="s">
        <v>2588</v>
      </c>
      <c r="C124" s="301">
        <v>516</v>
      </c>
      <c r="D124" s="301">
        <v>581</v>
      </c>
      <c r="E124" s="298">
        <f t="shared" si="5"/>
        <v>12.6</v>
      </c>
      <c r="F124" s="299"/>
    </row>
    <row r="125" s="278" customFormat="1" ht="36" customHeight="1" spans="1:6">
      <c r="A125" s="305" t="s">
        <v>2747</v>
      </c>
      <c r="B125" s="300" t="s">
        <v>2590</v>
      </c>
      <c r="C125" s="301">
        <v>516</v>
      </c>
      <c r="D125" s="301">
        <v>523</v>
      </c>
      <c r="E125" s="298">
        <f t="shared" si="5"/>
        <v>1.36</v>
      </c>
      <c r="F125" s="299"/>
    </row>
    <row r="126" s="278" customFormat="1" ht="36" customHeight="1" spans="1:6">
      <c r="A126" s="305" t="s">
        <v>2749</v>
      </c>
      <c r="B126" s="300" t="s">
        <v>2592</v>
      </c>
      <c r="C126" s="301"/>
      <c r="D126" s="301">
        <v>58</v>
      </c>
      <c r="E126" s="298" t="str">
        <f t="shared" si="5"/>
        <v/>
      </c>
      <c r="F126" s="299"/>
    </row>
    <row r="127" s="278" customFormat="1" ht="36" customHeight="1" spans="1:7">
      <c r="A127" s="294" t="s">
        <v>92</v>
      </c>
      <c r="B127" s="295" t="s">
        <v>2751</v>
      </c>
      <c r="C127" s="296"/>
      <c r="D127" s="301"/>
      <c r="E127" s="298" t="str">
        <f t="shared" si="5"/>
        <v/>
      </c>
      <c r="F127" s="299" t="str">
        <f t="shared" ref="F127:F136" si="8">IF(LEN(A127)=3,"是",IF(B127&lt;&gt;"",IF(SUM(C127:D127)&lt;&gt;0,"是","否"),"是"))</f>
        <v>是</v>
      </c>
      <c r="G127" s="278" t="str">
        <f t="shared" ref="G127:G136" si="9">IF(LEN(A127)=3,"类",IF(LEN(A127)=5,"款","项"))</f>
        <v>类</v>
      </c>
    </row>
    <row r="128" s="278" customFormat="1" ht="36" customHeight="1" spans="1:7">
      <c r="A128" s="294" t="s">
        <v>2752</v>
      </c>
      <c r="B128" s="295" t="s">
        <v>2753</v>
      </c>
      <c r="C128" s="297"/>
      <c r="D128" s="297">
        <f>D129+D134+D139+D144+D153+D160+D169+D172+D175+D176</f>
        <v>0</v>
      </c>
      <c r="E128" s="298" t="str">
        <f t="shared" si="5"/>
        <v/>
      </c>
      <c r="F128" s="299" t="str">
        <f t="shared" si="8"/>
        <v>否</v>
      </c>
      <c r="G128" s="278" t="str">
        <f t="shared" si="9"/>
        <v>款</v>
      </c>
    </row>
    <row r="129" s="278" customFormat="1" ht="36" customHeight="1" spans="1:7">
      <c r="A129" s="302" t="s">
        <v>2754</v>
      </c>
      <c r="B129" s="300" t="s">
        <v>2755</v>
      </c>
      <c r="C129" s="301"/>
      <c r="D129" s="301"/>
      <c r="E129" s="298" t="str">
        <f t="shared" si="5"/>
        <v/>
      </c>
      <c r="F129" s="299" t="str">
        <f t="shared" si="8"/>
        <v>否</v>
      </c>
      <c r="G129" s="278" t="str">
        <f t="shared" si="9"/>
        <v>项</v>
      </c>
    </row>
    <row r="130" s="278" customFormat="1" ht="36" customHeight="1" spans="1:7">
      <c r="A130" s="302" t="s">
        <v>2756</v>
      </c>
      <c r="B130" s="300" t="s">
        <v>2757</v>
      </c>
      <c r="C130" s="301"/>
      <c r="D130" s="301"/>
      <c r="E130" s="298" t="str">
        <f t="shared" si="5"/>
        <v/>
      </c>
      <c r="F130" s="299" t="str">
        <f t="shared" si="8"/>
        <v>否</v>
      </c>
      <c r="G130" s="278" t="str">
        <f t="shared" si="9"/>
        <v>项</v>
      </c>
    </row>
    <row r="131" s="278" customFormat="1" ht="36" customHeight="1" spans="1:7">
      <c r="A131" s="302" t="s">
        <v>2758</v>
      </c>
      <c r="B131" s="300" t="s">
        <v>2759</v>
      </c>
      <c r="C131" s="301"/>
      <c r="D131" s="301"/>
      <c r="E131" s="298" t="str">
        <f t="shared" si="5"/>
        <v/>
      </c>
      <c r="F131" s="299" t="str">
        <f t="shared" si="8"/>
        <v>否</v>
      </c>
      <c r="G131" s="278" t="str">
        <f t="shared" si="9"/>
        <v>项</v>
      </c>
    </row>
    <row r="132" s="278" customFormat="1" ht="36" customHeight="1" spans="1:7">
      <c r="A132" s="302" t="s">
        <v>2760</v>
      </c>
      <c r="B132" s="300" t="s">
        <v>2761</v>
      </c>
      <c r="C132" s="301"/>
      <c r="D132" s="301"/>
      <c r="E132" s="298" t="str">
        <f t="shared" si="5"/>
        <v/>
      </c>
      <c r="F132" s="299" t="str">
        <f t="shared" si="8"/>
        <v>否</v>
      </c>
      <c r="G132" s="278" t="str">
        <f t="shared" si="9"/>
        <v>项</v>
      </c>
    </row>
    <row r="133" s="278" customFormat="1" ht="36" customHeight="1" spans="1:7">
      <c r="A133" s="294" t="s">
        <v>2762</v>
      </c>
      <c r="B133" s="295" t="s">
        <v>2763</v>
      </c>
      <c r="C133" s="296"/>
      <c r="D133" s="301"/>
      <c r="E133" s="298" t="str">
        <f t="shared" ref="E133:E196" si="10">IFERROR((D133/C133-1)*100,"")</f>
        <v/>
      </c>
      <c r="F133" s="299" t="str">
        <f t="shared" si="8"/>
        <v>否</v>
      </c>
      <c r="G133" s="278" t="str">
        <f t="shared" si="9"/>
        <v>款</v>
      </c>
    </row>
    <row r="134" s="278" customFormat="1" ht="36" customHeight="1" spans="1:7">
      <c r="A134" s="302" t="s">
        <v>2764</v>
      </c>
      <c r="B134" s="300" t="s">
        <v>2759</v>
      </c>
      <c r="C134" s="301"/>
      <c r="D134" s="301"/>
      <c r="E134" s="298" t="str">
        <f t="shared" si="10"/>
        <v/>
      </c>
      <c r="F134" s="299" t="str">
        <f t="shared" si="8"/>
        <v>否</v>
      </c>
      <c r="G134" s="278" t="str">
        <f t="shared" si="9"/>
        <v>项</v>
      </c>
    </row>
    <row r="135" s="278" customFormat="1" ht="36" customHeight="1" spans="1:7">
      <c r="A135" s="302" t="s">
        <v>2765</v>
      </c>
      <c r="B135" s="300" t="s">
        <v>2766</v>
      </c>
      <c r="C135" s="301"/>
      <c r="D135" s="301"/>
      <c r="E135" s="298" t="str">
        <f t="shared" si="10"/>
        <v/>
      </c>
      <c r="F135" s="299" t="str">
        <f t="shared" si="8"/>
        <v>否</v>
      </c>
      <c r="G135" s="278" t="str">
        <f t="shared" si="9"/>
        <v>项</v>
      </c>
    </row>
    <row r="136" s="278" customFormat="1" ht="36" customHeight="1" spans="1:7">
      <c r="A136" s="302" t="s">
        <v>2767</v>
      </c>
      <c r="B136" s="300" t="s">
        <v>2768</v>
      </c>
      <c r="C136" s="301"/>
      <c r="D136" s="301"/>
      <c r="E136" s="298" t="str">
        <f t="shared" si="10"/>
        <v/>
      </c>
      <c r="F136" s="299" t="str">
        <f t="shared" si="8"/>
        <v>否</v>
      </c>
      <c r="G136" s="278" t="str">
        <f t="shared" si="9"/>
        <v>项</v>
      </c>
    </row>
    <row r="137" s="278" customFormat="1" ht="36" customHeight="1" spans="1:7">
      <c r="A137" s="302" t="s">
        <v>2769</v>
      </c>
      <c r="B137" s="300" t="s">
        <v>2770</v>
      </c>
      <c r="C137" s="303"/>
      <c r="D137" s="301"/>
      <c r="E137" s="298" t="str">
        <f t="shared" si="10"/>
        <v/>
      </c>
      <c r="F137" s="299" t="str">
        <f t="shared" ref="F137:F200" si="11">IF(LEN(A137)=3,"是",IF(B137&lt;&gt;"",IF(SUM(C137:D137)&lt;&gt;0,"是","否"),"是"))</f>
        <v>否</v>
      </c>
      <c r="G137" s="278" t="str">
        <f t="shared" ref="G137:G200" si="12">IF(LEN(A137)=3,"类",IF(LEN(A137)=5,"款","项"))</f>
        <v>项</v>
      </c>
    </row>
    <row r="138" s="278" customFormat="1" ht="36" customHeight="1" spans="1:7">
      <c r="A138" s="294" t="s">
        <v>2771</v>
      </c>
      <c r="B138" s="295" t="s">
        <v>2772</v>
      </c>
      <c r="C138" s="296"/>
      <c r="D138" s="301"/>
      <c r="E138" s="298" t="str">
        <f t="shared" si="10"/>
        <v/>
      </c>
      <c r="F138" s="299" t="str">
        <f t="shared" si="11"/>
        <v>否</v>
      </c>
      <c r="G138" s="278" t="str">
        <f t="shared" si="12"/>
        <v>款</v>
      </c>
    </row>
    <row r="139" s="278" customFormat="1" ht="36" customHeight="1" spans="1:7">
      <c r="A139" s="302" t="s">
        <v>2773</v>
      </c>
      <c r="B139" s="300" t="s">
        <v>2774</v>
      </c>
      <c r="C139" s="301"/>
      <c r="D139" s="301"/>
      <c r="E139" s="298" t="str">
        <f t="shared" si="10"/>
        <v/>
      </c>
      <c r="F139" s="299" t="str">
        <f t="shared" si="11"/>
        <v>否</v>
      </c>
      <c r="G139" s="278" t="str">
        <f t="shared" si="12"/>
        <v>项</v>
      </c>
    </row>
    <row r="140" s="278" customFormat="1" ht="36" customHeight="1" spans="1:7">
      <c r="A140" s="302" t="s">
        <v>2775</v>
      </c>
      <c r="B140" s="300" t="s">
        <v>2776</v>
      </c>
      <c r="C140" s="303"/>
      <c r="D140" s="301"/>
      <c r="E140" s="298" t="str">
        <f t="shared" si="10"/>
        <v/>
      </c>
      <c r="F140" s="299" t="str">
        <f t="shared" si="11"/>
        <v>否</v>
      </c>
      <c r="G140" s="278" t="str">
        <f t="shared" si="12"/>
        <v>项</v>
      </c>
    </row>
    <row r="141" s="278" customFormat="1" ht="36" customHeight="1" spans="1:7">
      <c r="A141" s="302" t="s">
        <v>2777</v>
      </c>
      <c r="B141" s="300" t="s">
        <v>2778</v>
      </c>
      <c r="C141" s="303"/>
      <c r="D141" s="301"/>
      <c r="E141" s="298" t="str">
        <f t="shared" si="10"/>
        <v/>
      </c>
      <c r="F141" s="299" t="str">
        <f t="shared" si="11"/>
        <v>否</v>
      </c>
      <c r="G141" s="278" t="str">
        <f t="shared" si="12"/>
        <v>项</v>
      </c>
    </row>
    <row r="142" s="278" customFormat="1" ht="36" customHeight="1" spans="1:7">
      <c r="A142" s="302" t="s">
        <v>2779</v>
      </c>
      <c r="B142" s="300" t="s">
        <v>2780</v>
      </c>
      <c r="C142" s="301"/>
      <c r="D142" s="301"/>
      <c r="E142" s="298" t="str">
        <f t="shared" si="10"/>
        <v/>
      </c>
      <c r="F142" s="299" t="str">
        <f t="shared" si="11"/>
        <v>否</v>
      </c>
      <c r="G142" s="278" t="str">
        <f t="shared" si="12"/>
        <v>项</v>
      </c>
    </row>
    <row r="143" s="278" customFormat="1" ht="36" customHeight="1" spans="1:7">
      <c r="A143" s="294" t="s">
        <v>2781</v>
      </c>
      <c r="B143" s="295" t="s">
        <v>2782</v>
      </c>
      <c r="C143" s="297"/>
      <c r="D143" s="301"/>
      <c r="E143" s="298" t="str">
        <f t="shared" si="10"/>
        <v/>
      </c>
      <c r="F143" s="299" t="str">
        <f t="shared" si="11"/>
        <v>否</v>
      </c>
      <c r="G143" s="278" t="str">
        <f t="shared" si="12"/>
        <v>款</v>
      </c>
    </row>
    <row r="144" s="278" customFormat="1" ht="36" customHeight="1" spans="1:7">
      <c r="A144" s="302" t="s">
        <v>2783</v>
      </c>
      <c r="B144" s="300" t="s">
        <v>2784</v>
      </c>
      <c r="C144" s="301"/>
      <c r="D144" s="301"/>
      <c r="E144" s="298" t="str">
        <f t="shared" si="10"/>
        <v/>
      </c>
      <c r="F144" s="299" t="str">
        <f t="shared" si="11"/>
        <v>否</v>
      </c>
      <c r="G144" s="278" t="str">
        <f t="shared" si="12"/>
        <v>项</v>
      </c>
    </row>
    <row r="145" s="278" customFormat="1" ht="36" customHeight="1" spans="1:7">
      <c r="A145" s="302" t="s">
        <v>2785</v>
      </c>
      <c r="B145" s="300" t="s">
        <v>2786</v>
      </c>
      <c r="C145" s="301"/>
      <c r="D145" s="301"/>
      <c r="E145" s="298" t="str">
        <f t="shared" si="10"/>
        <v/>
      </c>
      <c r="F145" s="299" t="str">
        <f t="shared" si="11"/>
        <v>否</v>
      </c>
      <c r="G145" s="278" t="str">
        <f t="shared" si="12"/>
        <v>项</v>
      </c>
    </row>
    <row r="146" s="278" customFormat="1" ht="36" customHeight="1" spans="1:7">
      <c r="A146" s="302" t="s">
        <v>2787</v>
      </c>
      <c r="B146" s="300" t="s">
        <v>2788</v>
      </c>
      <c r="C146" s="301"/>
      <c r="D146" s="301"/>
      <c r="E146" s="298" t="str">
        <f t="shared" si="10"/>
        <v/>
      </c>
      <c r="F146" s="299" t="str">
        <f t="shared" si="11"/>
        <v>否</v>
      </c>
      <c r="G146" s="278" t="str">
        <f t="shared" si="12"/>
        <v>项</v>
      </c>
    </row>
    <row r="147" s="278" customFormat="1" ht="36" customHeight="1" spans="1:7">
      <c r="A147" s="302" t="s">
        <v>2789</v>
      </c>
      <c r="B147" s="300" t="s">
        <v>2790</v>
      </c>
      <c r="C147" s="301"/>
      <c r="D147" s="301"/>
      <c r="E147" s="298" t="str">
        <f t="shared" si="10"/>
        <v/>
      </c>
      <c r="F147" s="299" t="str">
        <f t="shared" si="11"/>
        <v>否</v>
      </c>
      <c r="G147" s="278" t="str">
        <f t="shared" si="12"/>
        <v>项</v>
      </c>
    </row>
    <row r="148" s="278" customFormat="1" ht="36" customHeight="1" spans="1:7">
      <c r="A148" s="302" t="s">
        <v>2791</v>
      </c>
      <c r="B148" s="300" t="s">
        <v>2792</v>
      </c>
      <c r="C148" s="301"/>
      <c r="D148" s="301"/>
      <c r="E148" s="298" t="str">
        <f t="shared" si="10"/>
        <v/>
      </c>
      <c r="F148" s="299" t="str">
        <f t="shared" si="11"/>
        <v>否</v>
      </c>
      <c r="G148" s="278" t="str">
        <f t="shared" si="12"/>
        <v>项</v>
      </c>
    </row>
    <row r="149" s="278" customFormat="1" ht="36" customHeight="1" spans="1:7">
      <c r="A149" s="302" t="s">
        <v>2793</v>
      </c>
      <c r="B149" s="300" t="s">
        <v>2794</v>
      </c>
      <c r="C149" s="301"/>
      <c r="D149" s="301"/>
      <c r="E149" s="298" t="str">
        <f t="shared" si="10"/>
        <v/>
      </c>
      <c r="F149" s="299" t="str">
        <f t="shared" si="11"/>
        <v>否</v>
      </c>
      <c r="G149" s="278" t="str">
        <f t="shared" si="12"/>
        <v>项</v>
      </c>
    </row>
    <row r="150" s="278" customFormat="1" ht="36" customHeight="1" spans="1:7">
      <c r="A150" s="302" t="s">
        <v>2795</v>
      </c>
      <c r="B150" s="300" t="s">
        <v>2796</v>
      </c>
      <c r="C150" s="301"/>
      <c r="D150" s="301"/>
      <c r="E150" s="298" t="str">
        <f t="shared" si="10"/>
        <v/>
      </c>
      <c r="F150" s="299" t="str">
        <f t="shared" si="11"/>
        <v>否</v>
      </c>
      <c r="G150" s="278" t="str">
        <f t="shared" si="12"/>
        <v>项</v>
      </c>
    </row>
    <row r="151" s="278" customFormat="1" ht="36" customHeight="1" spans="1:7">
      <c r="A151" s="302" t="s">
        <v>2797</v>
      </c>
      <c r="B151" s="300" t="s">
        <v>2798</v>
      </c>
      <c r="C151" s="301"/>
      <c r="D151" s="301"/>
      <c r="E151" s="298" t="str">
        <f t="shared" si="10"/>
        <v/>
      </c>
      <c r="F151" s="299" t="str">
        <f t="shared" si="11"/>
        <v>否</v>
      </c>
      <c r="G151" s="278" t="str">
        <f t="shared" si="12"/>
        <v>项</v>
      </c>
    </row>
    <row r="152" s="278" customFormat="1" ht="36" customHeight="1" spans="1:7">
      <c r="A152" s="294" t="s">
        <v>2799</v>
      </c>
      <c r="B152" s="295" t="s">
        <v>2800</v>
      </c>
      <c r="C152" s="297"/>
      <c r="D152" s="301"/>
      <c r="E152" s="298" t="str">
        <f t="shared" si="10"/>
        <v/>
      </c>
      <c r="F152" s="299" t="str">
        <f t="shared" si="11"/>
        <v>否</v>
      </c>
      <c r="G152" s="278" t="str">
        <f t="shared" si="12"/>
        <v>款</v>
      </c>
    </row>
    <row r="153" s="278" customFormat="1" ht="36" customHeight="1" spans="1:7">
      <c r="A153" s="302" t="s">
        <v>2801</v>
      </c>
      <c r="B153" s="300" t="s">
        <v>2802</v>
      </c>
      <c r="C153" s="301"/>
      <c r="D153" s="301"/>
      <c r="E153" s="298" t="str">
        <f t="shared" si="10"/>
        <v/>
      </c>
      <c r="F153" s="299" t="str">
        <f t="shared" si="11"/>
        <v>否</v>
      </c>
      <c r="G153" s="278" t="str">
        <f t="shared" si="12"/>
        <v>项</v>
      </c>
    </row>
    <row r="154" s="278" customFormat="1" ht="36" customHeight="1" spans="1:7">
      <c r="A154" s="302" t="s">
        <v>2803</v>
      </c>
      <c r="B154" s="300" t="s">
        <v>2804</v>
      </c>
      <c r="C154" s="301"/>
      <c r="D154" s="301"/>
      <c r="E154" s="298" t="str">
        <f t="shared" si="10"/>
        <v/>
      </c>
      <c r="F154" s="299" t="str">
        <f t="shared" si="11"/>
        <v>否</v>
      </c>
      <c r="G154" s="278" t="str">
        <f t="shared" si="12"/>
        <v>项</v>
      </c>
    </row>
    <row r="155" s="278" customFormat="1" ht="36" customHeight="1" spans="1:7">
      <c r="A155" s="302" t="s">
        <v>2805</v>
      </c>
      <c r="B155" s="300" t="s">
        <v>2806</v>
      </c>
      <c r="C155" s="301"/>
      <c r="D155" s="301"/>
      <c r="E155" s="298" t="str">
        <f t="shared" si="10"/>
        <v/>
      </c>
      <c r="F155" s="299" t="str">
        <f t="shared" si="11"/>
        <v>否</v>
      </c>
      <c r="G155" s="278" t="str">
        <f t="shared" si="12"/>
        <v>项</v>
      </c>
    </row>
    <row r="156" s="278" customFormat="1" ht="36" customHeight="1" spans="1:7">
      <c r="A156" s="302" t="s">
        <v>2807</v>
      </c>
      <c r="B156" s="300" t="s">
        <v>2808</v>
      </c>
      <c r="C156" s="301"/>
      <c r="D156" s="301"/>
      <c r="E156" s="298" t="str">
        <f t="shared" si="10"/>
        <v/>
      </c>
      <c r="F156" s="299" t="str">
        <f t="shared" si="11"/>
        <v>否</v>
      </c>
      <c r="G156" s="278" t="str">
        <f t="shared" si="12"/>
        <v>项</v>
      </c>
    </row>
    <row r="157" s="278" customFormat="1" ht="36" customHeight="1" spans="1:7">
      <c r="A157" s="302" t="s">
        <v>2809</v>
      </c>
      <c r="B157" s="300" t="s">
        <v>2810</v>
      </c>
      <c r="C157" s="301"/>
      <c r="D157" s="301"/>
      <c r="E157" s="298" t="str">
        <f t="shared" si="10"/>
        <v/>
      </c>
      <c r="F157" s="299" t="str">
        <f t="shared" si="11"/>
        <v>否</v>
      </c>
      <c r="G157" s="278" t="str">
        <f t="shared" si="12"/>
        <v>项</v>
      </c>
    </row>
    <row r="158" s="278" customFormat="1" ht="36" customHeight="1" spans="1:7">
      <c r="A158" s="302" t="s">
        <v>2811</v>
      </c>
      <c r="B158" s="300" t="s">
        <v>2812</v>
      </c>
      <c r="C158" s="301"/>
      <c r="D158" s="301"/>
      <c r="E158" s="298" t="str">
        <f t="shared" si="10"/>
        <v/>
      </c>
      <c r="F158" s="299" t="str">
        <f t="shared" si="11"/>
        <v>否</v>
      </c>
      <c r="G158" s="278" t="str">
        <f t="shared" si="12"/>
        <v>项</v>
      </c>
    </row>
    <row r="159" s="278" customFormat="1" ht="36" customHeight="1" spans="1:7">
      <c r="A159" s="294" t="s">
        <v>2813</v>
      </c>
      <c r="B159" s="295" t="s">
        <v>2814</v>
      </c>
      <c r="C159" s="296"/>
      <c r="D159" s="301"/>
      <c r="E159" s="298" t="str">
        <f t="shared" si="10"/>
        <v/>
      </c>
      <c r="F159" s="299" t="str">
        <f t="shared" si="11"/>
        <v>否</v>
      </c>
      <c r="G159" s="278" t="str">
        <f t="shared" si="12"/>
        <v>款</v>
      </c>
    </row>
    <row r="160" s="278" customFormat="1" ht="36" customHeight="1" spans="1:7">
      <c r="A160" s="302" t="s">
        <v>2815</v>
      </c>
      <c r="B160" s="300" t="s">
        <v>2816</v>
      </c>
      <c r="C160" s="303"/>
      <c r="D160" s="301"/>
      <c r="E160" s="298" t="str">
        <f t="shared" si="10"/>
        <v/>
      </c>
      <c r="F160" s="299" t="str">
        <f t="shared" si="11"/>
        <v>否</v>
      </c>
      <c r="G160" s="278" t="str">
        <f t="shared" si="12"/>
        <v>项</v>
      </c>
    </row>
    <row r="161" s="278" customFormat="1" ht="36" customHeight="1" spans="1:7">
      <c r="A161" s="302" t="s">
        <v>2817</v>
      </c>
      <c r="B161" s="300" t="s">
        <v>2818</v>
      </c>
      <c r="C161" s="301"/>
      <c r="D161" s="301"/>
      <c r="E161" s="298" t="str">
        <f t="shared" si="10"/>
        <v/>
      </c>
      <c r="F161" s="299" t="str">
        <f t="shared" si="11"/>
        <v>否</v>
      </c>
      <c r="G161" s="278" t="str">
        <f t="shared" si="12"/>
        <v>项</v>
      </c>
    </row>
    <row r="162" s="278" customFormat="1" ht="36" customHeight="1" spans="1:7">
      <c r="A162" s="302" t="s">
        <v>2819</v>
      </c>
      <c r="B162" s="300" t="s">
        <v>2820</v>
      </c>
      <c r="C162" s="303"/>
      <c r="D162" s="301"/>
      <c r="E162" s="298" t="str">
        <f t="shared" si="10"/>
        <v/>
      </c>
      <c r="F162" s="299" t="str">
        <f t="shared" si="11"/>
        <v>否</v>
      </c>
      <c r="G162" s="278" t="str">
        <f t="shared" si="12"/>
        <v>项</v>
      </c>
    </row>
    <row r="163" s="278" customFormat="1" ht="36" customHeight="1" spans="1:7">
      <c r="A163" s="302" t="s">
        <v>2821</v>
      </c>
      <c r="B163" s="300" t="s">
        <v>2822</v>
      </c>
      <c r="C163" s="303"/>
      <c r="D163" s="301"/>
      <c r="E163" s="298" t="str">
        <f t="shared" si="10"/>
        <v/>
      </c>
      <c r="F163" s="299" t="str">
        <f t="shared" si="11"/>
        <v>否</v>
      </c>
      <c r="G163" s="278" t="str">
        <f t="shared" si="12"/>
        <v>项</v>
      </c>
    </row>
    <row r="164" s="278" customFormat="1" ht="36" customHeight="1" spans="1:7">
      <c r="A164" s="302" t="s">
        <v>2823</v>
      </c>
      <c r="B164" s="300" t="s">
        <v>2824</v>
      </c>
      <c r="C164" s="301"/>
      <c r="D164" s="301"/>
      <c r="E164" s="298" t="str">
        <f t="shared" si="10"/>
        <v/>
      </c>
      <c r="F164" s="299" t="str">
        <f t="shared" si="11"/>
        <v>否</v>
      </c>
      <c r="G164" s="278" t="str">
        <f t="shared" si="12"/>
        <v>项</v>
      </c>
    </row>
    <row r="165" s="278" customFormat="1" ht="36" customHeight="1" spans="1:7">
      <c r="A165" s="302" t="s">
        <v>2825</v>
      </c>
      <c r="B165" s="300" t="s">
        <v>2826</v>
      </c>
      <c r="C165" s="301"/>
      <c r="D165" s="301"/>
      <c r="E165" s="298" t="str">
        <f t="shared" si="10"/>
        <v/>
      </c>
      <c r="F165" s="299" t="str">
        <f t="shared" si="11"/>
        <v>否</v>
      </c>
      <c r="G165" s="278" t="str">
        <f t="shared" si="12"/>
        <v>项</v>
      </c>
    </row>
    <row r="166" s="278" customFormat="1" ht="36" customHeight="1" spans="1:7">
      <c r="A166" s="302" t="s">
        <v>2827</v>
      </c>
      <c r="B166" s="300" t="s">
        <v>2828</v>
      </c>
      <c r="C166" s="301"/>
      <c r="D166" s="301"/>
      <c r="E166" s="298" t="str">
        <f t="shared" si="10"/>
        <v/>
      </c>
      <c r="F166" s="299" t="str">
        <f t="shared" si="11"/>
        <v>否</v>
      </c>
      <c r="G166" s="278" t="str">
        <f t="shared" si="12"/>
        <v>项</v>
      </c>
    </row>
    <row r="167" s="278" customFormat="1" ht="36" customHeight="1" spans="1:7">
      <c r="A167" s="302" t="s">
        <v>2829</v>
      </c>
      <c r="B167" s="300" t="s">
        <v>2830</v>
      </c>
      <c r="C167" s="301"/>
      <c r="D167" s="301"/>
      <c r="E167" s="298" t="str">
        <f t="shared" si="10"/>
        <v/>
      </c>
      <c r="F167" s="299" t="str">
        <f t="shared" si="11"/>
        <v>否</v>
      </c>
      <c r="G167" s="278" t="str">
        <f t="shared" si="12"/>
        <v>项</v>
      </c>
    </row>
    <row r="168" s="278" customFormat="1" ht="36" customHeight="1" spans="1:7">
      <c r="A168" s="294" t="s">
        <v>2831</v>
      </c>
      <c r="B168" s="295" t="s">
        <v>2832</v>
      </c>
      <c r="C168" s="297"/>
      <c r="D168" s="301"/>
      <c r="E168" s="298" t="str">
        <f t="shared" si="10"/>
        <v/>
      </c>
      <c r="F168" s="299" t="str">
        <f t="shared" si="11"/>
        <v>否</v>
      </c>
      <c r="G168" s="278" t="str">
        <f t="shared" si="12"/>
        <v>款</v>
      </c>
    </row>
    <row r="169" s="278" customFormat="1" ht="36" customHeight="1" spans="1:7">
      <c r="A169" s="302" t="s">
        <v>2833</v>
      </c>
      <c r="B169" s="300" t="s">
        <v>2755</v>
      </c>
      <c r="C169" s="301"/>
      <c r="D169" s="301"/>
      <c r="E169" s="298" t="str">
        <f t="shared" si="10"/>
        <v/>
      </c>
      <c r="F169" s="299" t="str">
        <f t="shared" si="11"/>
        <v>否</v>
      </c>
      <c r="G169" s="278" t="str">
        <f t="shared" si="12"/>
        <v>项</v>
      </c>
    </row>
    <row r="170" s="278" customFormat="1" ht="36" customHeight="1" spans="1:7">
      <c r="A170" s="302" t="s">
        <v>2834</v>
      </c>
      <c r="B170" s="300" t="s">
        <v>2835</v>
      </c>
      <c r="C170" s="301"/>
      <c r="D170" s="301"/>
      <c r="E170" s="298" t="str">
        <f t="shared" si="10"/>
        <v/>
      </c>
      <c r="F170" s="299" t="str">
        <f t="shared" si="11"/>
        <v>否</v>
      </c>
      <c r="G170" s="278" t="str">
        <f t="shared" si="12"/>
        <v>项</v>
      </c>
    </row>
    <row r="171" s="278" customFormat="1" ht="36" customHeight="1" spans="1:7">
      <c r="A171" s="294" t="s">
        <v>2836</v>
      </c>
      <c r="B171" s="295" t="s">
        <v>2837</v>
      </c>
      <c r="C171" s="297"/>
      <c r="D171" s="301"/>
      <c r="E171" s="298" t="str">
        <f t="shared" si="10"/>
        <v/>
      </c>
      <c r="F171" s="299" t="str">
        <f t="shared" si="11"/>
        <v>否</v>
      </c>
      <c r="G171" s="278" t="str">
        <f t="shared" si="12"/>
        <v>款</v>
      </c>
    </row>
    <row r="172" s="278" customFormat="1" ht="36" customHeight="1" spans="1:7">
      <c r="A172" s="302" t="s">
        <v>2838</v>
      </c>
      <c r="B172" s="300" t="s">
        <v>2755</v>
      </c>
      <c r="C172" s="301"/>
      <c r="D172" s="301"/>
      <c r="E172" s="298" t="str">
        <f t="shared" si="10"/>
        <v/>
      </c>
      <c r="F172" s="299" t="str">
        <f t="shared" si="11"/>
        <v>否</v>
      </c>
      <c r="G172" s="278" t="str">
        <f t="shared" si="12"/>
        <v>项</v>
      </c>
    </row>
    <row r="173" s="278" customFormat="1" ht="36" customHeight="1" spans="1:7">
      <c r="A173" s="302" t="s">
        <v>2839</v>
      </c>
      <c r="B173" s="300" t="s">
        <v>2840</v>
      </c>
      <c r="C173" s="301"/>
      <c r="D173" s="301"/>
      <c r="E173" s="298" t="str">
        <f t="shared" si="10"/>
        <v/>
      </c>
      <c r="F173" s="299" t="str">
        <f t="shared" si="11"/>
        <v>否</v>
      </c>
      <c r="G173" s="278" t="str">
        <f t="shared" si="12"/>
        <v>项</v>
      </c>
    </row>
    <row r="174" s="278" customFormat="1" ht="36" customHeight="1" spans="1:7">
      <c r="A174" s="294" t="s">
        <v>2841</v>
      </c>
      <c r="B174" s="295" t="s">
        <v>2842</v>
      </c>
      <c r="C174" s="297"/>
      <c r="D174" s="301"/>
      <c r="E174" s="298" t="str">
        <f t="shared" si="10"/>
        <v/>
      </c>
      <c r="F174" s="299" t="str">
        <f t="shared" si="11"/>
        <v>否</v>
      </c>
      <c r="G174" s="278" t="str">
        <f t="shared" si="12"/>
        <v>款</v>
      </c>
    </row>
    <row r="175" s="278" customFormat="1" ht="36" customHeight="1" spans="1:7">
      <c r="A175" s="294" t="s">
        <v>2843</v>
      </c>
      <c r="B175" s="295" t="s">
        <v>2844</v>
      </c>
      <c r="C175" s="297"/>
      <c r="D175" s="301"/>
      <c r="E175" s="298" t="str">
        <f t="shared" si="10"/>
        <v/>
      </c>
      <c r="F175" s="299" t="str">
        <f t="shared" si="11"/>
        <v>否</v>
      </c>
      <c r="G175" s="278" t="str">
        <f t="shared" si="12"/>
        <v>款</v>
      </c>
    </row>
    <row r="176" s="278" customFormat="1" ht="36" customHeight="1" spans="1:7">
      <c r="A176" s="302" t="s">
        <v>2845</v>
      </c>
      <c r="B176" s="300" t="s">
        <v>2774</v>
      </c>
      <c r="C176" s="301"/>
      <c r="D176" s="301"/>
      <c r="E176" s="298" t="str">
        <f t="shared" si="10"/>
        <v/>
      </c>
      <c r="F176" s="299" t="str">
        <f t="shared" si="11"/>
        <v>否</v>
      </c>
      <c r="G176" s="278" t="str">
        <f t="shared" si="12"/>
        <v>项</v>
      </c>
    </row>
    <row r="177" s="278" customFormat="1" ht="36" customHeight="1" spans="1:7">
      <c r="A177" s="302" t="s">
        <v>2846</v>
      </c>
      <c r="B177" s="300" t="s">
        <v>2778</v>
      </c>
      <c r="C177" s="301"/>
      <c r="D177" s="301"/>
      <c r="E177" s="298" t="str">
        <f t="shared" si="10"/>
        <v/>
      </c>
      <c r="F177" s="299" t="str">
        <f t="shared" si="11"/>
        <v>否</v>
      </c>
      <c r="G177" s="278" t="str">
        <f t="shared" si="12"/>
        <v>项</v>
      </c>
    </row>
    <row r="178" s="278" customFormat="1" ht="36" customHeight="1" spans="1:7">
      <c r="A178" s="302" t="s">
        <v>2847</v>
      </c>
      <c r="B178" s="300" t="s">
        <v>2848</v>
      </c>
      <c r="C178" s="301"/>
      <c r="D178" s="301"/>
      <c r="E178" s="298" t="str">
        <f t="shared" si="10"/>
        <v/>
      </c>
      <c r="F178" s="299" t="str">
        <f t="shared" si="11"/>
        <v>否</v>
      </c>
      <c r="G178" s="278" t="str">
        <f t="shared" si="12"/>
        <v>项</v>
      </c>
    </row>
    <row r="179" s="278" customFormat="1" ht="36" customHeight="1" spans="1:7">
      <c r="A179" s="294" t="s">
        <v>94</v>
      </c>
      <c r="B179" s="295" t="s">
        <v>2849</v>
      </c>
      <c r="C179" s="296"/>
      <c r="D179" s="301"/>
      <c r="E179" s="298" t="str">
        <f t="shared" si="10"/>
        <v/>
      </c>
      <c r="F179" s="299" t="str">
        <f t="shared" si="11"/>
        <v>是</v>
      </c>
      <c r="G179" s="278" t="str">
        <f t="shared" si="12"/>
        <v>类</v>
      </c>
    </row>
    <row r="180" s="278" customFormat="1" ht="36" customHeight="1" spans="1:7">
      <c r="A180" s="294" t="s">
        <v>2850</v>
      </c>
      <c r="B180" s="295" t="s">
        <v>2851</v>
      </c>
      <c r="C180" s="296"/>
      <c r="D180" s="297">
        <f>D181</f>
        <v>0</v>
      </c>
      <c r="E180" s="298" t="str">
        <f t="shared" si="10"/>
        <v/>
      </c>
      <c r="F180" s="299" t="str">
        <f t="shared" si="11"/>
        <v>否</v>
      </c>
      <c r="G180" s="278" t="str">
        <f t="shared" si="12"/>
        <v>款</v>
      </c>
    </row>
    <row r="181" s="278" customFormat="1" ht="36" customHeight="1" spans="1:7">
      <c r="A181" s="302" t="s">
        <v>2852</v>
      </c>
      <c r="B181" s="300" t="s">
        <v>2853</v>
      </c>
      <c r="C181" s="303"/>
      <c r="D181" s="301"/>
      <c r="E181" s="298" t="str">
        <f t="shared" si="10"/>
        <v/>
      </c>
      <c r="F181" s="299" t="str">
        <f t="shared" si="11"/>
        <v>否</v>
      </c>
      <c r="G181" s="278" t="str">
        <f t="shared" si="12"/>
        <v>项</v>
      </c>
    </row>
    <row r="182" s="278" customFormat="1" ht="36" customHeight="1" spans="1:7">
      <c r="A182" s="302" t="s">
        <v>2854</v>
      </c>
      <c r="B182" s="300" t="s">
        <v>2855</v>
      </c>
      <c r="C182" s="301"/>
      <c r="D182" s="301"/>
      <c r="E182" s="298" t="str">
        <f t="shared" si="10"/>
        <v/>
      </c>
      <c r="F182" s="299" t="str">
        <f t="shared" si="11"/>
        <v>否</v>
      </c>
      <c r="G182" s="278" t="str">
        <f t="shared" si="12"/>
        <v>项</v>
      </c>
    </row>
    <row r="183" s="278" customFormat="1" ht="36" customHeight="1" spans="1:7">
      <c r="A183" s="294" t="s">
        <v>116</v>
      </c>
      <c r="B183" s="295" t="s">
        <v>2856</v>
      </c>
      <c r="C183" s="296">
        <f>C184+C188+C197</f>
        <v>1212</v>
      </c>
      <c r="D183" s="296">
        <f>D184+D188+D197+D209</f>
        <v>4632</v>
      </c>
      <c r="E183" s="298">
        <f t="shared" si="10"/>
        <v>282.18</v>
      </c>
      <c r="F183" s="299" t="str">
        <f t="shared" si="11"/>
        <v>是</v>
      </c>
      <c r="G183" s="278" t="str">
        <f t="shared" si="12"/>
        <v>类</v>
      </c>
    </row>
    <row r="184" s="278" customFormat="1" ht="36" customHeight="1" spans="1:7">
      <c r="A184" s="294" t="s">
        <v>2857</v>
      </c>
      <c r="B184" s="295" t="s">
        <v>2858</v>
      </c>
      <c r="C184" s="296"/>
      <c r="D184" s="297"/>
      <c r="E184" s="298" t="str">
        <f t="shared" si="10"/>
        <v/>
      </c>
      <c r="F184" s="299" t="str">
        <f t="shared" si="11"/>
        <v>否</v>
      </c>
      <c r="G184" s="278" t="str">
        <f t="shared" si="12"/>
        <v>款</v>
      </c>
    </row>
    <row r="185" s="278" customFormat="1" ht="36" customHeight="1" spans="1:7">
      <c r="A185" s="302" t="s">
        <v>2859</v>
      </c>
      <c r="B185" s="300" t="s">
        <v>2860</v>
      </c>
      <c r="C185" s="303"/>
      <c r="D185" s="301"/>
      <c r="E185" s="298" t="str">
        <f t="shared" si="10"/>
        <v/>
      </c>
      <c r="F185" s="299" t="str">
        <f t="shared" si="11"/>
        <v>否</v>
      </c>
      <c r="G185" s="278" t="str">
        <f t="shared" si="12"/>
        <v>项</v>
      </c>
    </row>
    <row r="186" s="278" customFormat="1" ht="36" customHeight="1" spans="1:7">
      <c r="A186" s="302" t="s">
        <v>2861</v>
      </c>
      <c r="B186" s="300" t="s">
        <v>2862</v>
      </c>
      <c r="C186" s="303"/>
      <c r="D186" s="301"/>
      <c r="E186" s="298" t="str">
        <f t="shared" si="10"/>
        <v/>
      </c>
      <c r="F186" s="299" t="str">
        <f t="shared" si="11"/>
        <v>否</v>
      </c>
      <c r="G186" s="278" t="str">
        <f t="shared" si="12"/>
        <v>项</v>
      </c>
    </row>
    <row r="187" s="278" customFormat="1" ht="36" customHeight="1" spans="1:7">
      <c r="A187" s="302" t="s">
        <v>2863</v>
      </c>
      <c r="B187" s="300" t="s">
        <v>2864</v>
      </c>
      <c r="C187" s="301"/>
      <c r="D187" s="301"/>
      <c r="E187" s="298" t="str">
        <f t="shared" si="10"/>
        <v/>
      </c>
      <c r="F187" s="299" t="str">
        <f t="shared" si="11"/>
        <v>否</v>
      </c>
      <c r="G187" s="278" t="str">
        <f t="shared" si="12"/>
        <v>项</v>
      </c>
    </row>
    <row r="188" s="278" customFormat="1" ht="36" customHeight="1" spans="1:7">
      <c r="A188" s="294" t="s">
        <v>2865</v>
      </c>
      <c r="B188" s="295" t="s">
        <v>2866</v>
      </c>
      <c r="C188" s="296"/>
      <c r="D188" s="301"/>
      <c r="E188" s="298" t="str">
        <f t="shared" si="10"/>
        <v/>
      </c>
      <c r="F188" s="299" t="str">
        <f t="shared" si="11"/>
        <v>否</v>
      </c>
      <c r="G188" s="278" t="str">
        <f t="shared" si="12"/>
        <v>款</v>
      </c>
    </row>
    <row r="189" s="278" customFormat="1" ht="36" customHeight="1" spans="1:7">
      <c r="A189" s="302" t="s">
        <v>2867</v>
      </c>
      <c r="B189" s="300" t="s">
        <v>2868</v>
      </c>
      <c r="C189" s="301"/>
      <c r="D189" s="301"/>
      <c r="E189" s="298" t="str">
        <f t="shared" si="10"/>
        <v/>
      </c>
      <c r="F189" s="299" t="str">
        <f t="shared" si="11"/>
        <v>否</v>
      </c>
      <c r="G189" s="278" t="str">
        <f t="shared" si="12"/>
        <v>项</v>
      </c>
    </row>
    <row r="190" s="278" customFormat="1" ht="36" customHeight="1" spans="1:7">
      <c r="A190" s="302" t="s">
        <v>2869</v>
      </c>
      <c r="B190" s="300" t="s">
        <v>2870</v>
      </c>
      <c r="C190" s="301"/>
      <c r="D190" s="301"/>
      <c r="E190" s="298" t="str">
        <f t="shared" si="10"/>
        <v/>
      </c>
      <c r="F190" s="299" t="str">
        <f t="shared" si="11"/>
        <v>否</v>
      </c>
      <c r="G190" s="278" t="str">
        <f t="shared" si="12"/>
        <v>项</v>
      </c>
    </row>
    <row r="191" s="278" customFormat="1" ht="36" customHeight="1" spans="1:7">
      <c r="A191" s="302" t="s">
        <v>2871</v>
      </c>
      <c r="B191" s="300" t="s">
        <v>2872</v>
      </c>
      <c r="C191" s="303"/>
      <c r="D191" s="301"/>
      <c r="E191" s="298" t="str">
        <f t="shared" si="10"/>
        <v/>
      </c>
      <c r="F191" s="299" t="str">
        <f t="shared" si="11"/>
        <v>否</v>
      </c>
      <c r="G191" s="278" t="str">
        <f t="shared" si="12"/>
        <v>项</v>
      </c>
    </row>
    <row r="192" s="278" customFormat="1" ht="36" customHeight="1" spans="1:7">
      <c r="A192" s="302" t="s">
        <v>2873</v>
      </c>
      <c r="B192" s="300" t="s">
        <v>2874</v>
      </c>
      <c r="C192" s="303"/>
      <c r="D192" s="301"/>
      <c r="E192" s="298" t="str">
        <f t="shared" si="10"/>
        <v/>
      </c>
      <c r="F192" s="299" t="str">
        <f t="shared" si="11"/>
        <v>否</v>
      </c>
      <c r="G192" s="278" t="str">
        <f t="shared" si="12"/>
        <v>项</v>
      </c>
    </row>
    <row r="193" s="278" customFormat="1" ht="36" customHeight="1" spans="1:7">
      <c r="A193" s="302" t="s">
        <v>2875</v>
      </c>
      <c r="B193" s="300" t="s">
        <v>2876</v>
      </c>
      <c r="C193" s="301"/>
      <c r="D193" s="301"/>
      <c r="E193" s="298" t="str">
        <f t="shared" si="10"/>
        <v/>
      </c>
      <c r="F193" s="299" t="str">
        <f t="shared" si="11"/>
        <v>否</v>
      </c>
      <c r="G193" s="278" t="str">
        <f t="shared" si="12"/>
        <v>项</v>
      </c>
    </row>
    <row r="194" s="278" customFormat="1" ht="36" customHeight="1" spans="1:7">
      <c r="A194" s="302" t="s">
        <v>2877</v>
      </c>
      <c r="B194" s="300" t="s">
        <v>2878</v>
      </c>
      <c r="C194" s="301"/>
      <c r="D194" s="301"/>
      <c r="E194" s="298" t="str">
        <f t="shared" si="10"/>
        <v/>
      </c>
      <c r="F194" s="299" t="str">
        <f t="shared" si="11"/>
        <v>否</v>
      </c>
      <c r="G194" s="278" t="str">
        <f t="shared" si="12"/>
        <v>项</v>
      </c>
    </row>
    <row r="195" s="278" customFormat="1" ht="36" customHeight="1" spans="1:7">
      <c r="A195" s="302" t="s">
        <v>2879</v>
      </c>
      <c r="B195" s="300" t="s">
        <v>2880</v>
      </c>
      <c r="C195" s="303"/>
      <c r="D195" s="301"/>
      <c r="E195" s="298" t="str">
        <f t="shared" si="10"/>
        <v/>
      </c>
      <c r="F195" s="299" t="str">
        <f t="shared" si="11"/>
        <v>否</v>
      </c>
      <c r="G195" s="278" t="str">
        <f t="shared" si="12"/>
        <v>项</v>
      </c>
    </row>
    <row r="196" s="278" customFormat="1" ht="36" customHeight="1" spans="1:7">
      <c r="A196" s="302" t="s">
        <v>2881</v>
      </c>
      <c r="B196" s="300" t="s">
        <v>2882</v>
      </c>
      <c r="C196" s="301"/>
      <c r="D196" s="301"/>
      <c r="E196" s="298" t="str">
        <f t="shared" si="10"/>
        <v/>
      </c>
      <c r="F196" s="299" t="str">
        <f t="shared" si="11"/>
        <v>否</v>
      </c>
      <c r="G196" s="278" t="str">
        <f t="shared" si="12"/>
        <v>项</v>
      </c>
    </row>
    <row r="197" s="278" customFormat="1" ht="36" customHeight="1" spans="1:7">
      <c r="A197" s="294" t="s">
        <v>2883</v>
      </c>
      <c r="B197" s="295" t="s">
        <v>2884</v>
      </c>
      <c r="C197" s="296">
        <v>1212</v>
      </c>
      <c r="D197" s="297">
        <v>735</v>
      </c>
      <c r="E197" s="298">
        <f t="shared" ref="E197:E260" si="13">IFERROR((D197/C197-1)*100,"")</f>
        <v>-39.36</v>
      </c>
      <c r="F197" s="299" t="str">
        <f t="shared" si="11"/>
        <v>是</v>
      </c>
      <c r="G197" s="278" t="str">
        <f t="shared" si="12"/>
        <v>款</v>
      </c>
    </row>
    <row r="198" s="278" customFormat="1" ht="36" customHeight="1" spans="1:7">
      <c r="A198" s="305">
        <v>2296001</v>
      </c>
      <c r="B198" s="300" t="s">
        <v>2885</v>
      </c>
      <c r="C198" s="301"/>
      <c r="D198" s="301"/>
      <c r="E198" s="298" t="str">
        <f t="shared" si="13"/>
        <v/>
      </c>
      <c r="F198" s="299" t="str">
        <f t="shared" si="11"/>
        <v>否</v>
      </c>
      <c r="G198" s="278" t="str">
        <f t="shared" si="12"/>
        <v>项</v>
      </c>
    </row>
    <row r="199" s="278" customFormat="1" ht="36" customHeight="1" spans="1:7">
      <c r="A199" s="302" t="s">
        <v>2886</v>
      </c>
      <c r="B199" s="300" t="s">
        <v>2887</v>
      </c>
      <c r="C199" s="303">
        <v>520</v>
      </c>
      <c r="D199" s="301">
        <v>415</v>
      </c>
      <c r="E199" s="298">
        <f t="shared" si="13"/>
        <v>-20.19</v>
      </c>
      <c r="F199" s="299" t="str">
        <f t="shared" si="11"/>
        <v>是</v>
      </c>
      <c r="G199" s="278" t="str">
        <f t="shared" si="12"/>
        <v>项</v>
      </c>
    </row>
    <row r="200" s="278" customFormat="1" ht="36" customHeight="1" spans="1:7">
      <c r="A200" s="302" t="s">
        <v>2888</v>
      </c>
      <c r="B200" s="300" t="s">
        <v>2889</v>
      </c>
      <c r="C200" s="303">
        <v>112</v>
      </c>
      <c r="D200" s="301">
        <v>213</v>
      </c>
      <c r="E200" s="298">
        <f t="shared" si="13"/>
        <v>90.18</v>
      </c>
      <c r="F200" s="299" t="str">
        <f t="shared" si="11"/>
        <v>是</v>
      </c>
      <c r="G200" s="278" t="str">
        <f t="shared" si="12"/>
        <v>项</v>
      </c>
    </row>
    <row r="201" s="278" customFormat="1" ht="36" customHeight="1" spans="1:7">
      <c r="A201" s="302" t="s">
        <v>2890</v>
      </c>
      <c r="B201" s="300" t="s">
        <v>2891</v>
      </c>
      <c r="C201" s="301"/>
      <c r="D201" s="301"/>
      <c r="E201" s="298" t="str">
        <f t="shared" si="13"/>
        <v/>
      </c>
      <c r="F201" s="299" t="str">
        <f t="shared" ref="F201:F208" si="14">IF(LEN(A201)=3,"是",IF(B201&lt;&gt;"",IF(SUM(C201:D201)&lt;&gt;0,"是","否"),"是"))</f>
        <v>否</v>
      </c>
      <c r="G201" s="278" t="str">
        <f t="shared" ref="G201:G208" si="15">IF(LEN(A201)=3,"类",IF(LEN(A201)=5,"款","项"))</f>
        <v>项</v>
      </c>
    </row>
    <row r="202" s="278" customFormat="1" ht="36" customHeight="1" spans="1:7">
      <c r="A202" s="302" t="s">
        <v>2892</v>
      </c>
      <c r="B202" s="300" t="s">
        <v>2893</v>
      </c>
      <c r="C202" s="301"/>
      <c r="D202" s="301"/>
      <c r="E202" s="298" t="str">
        <f t="shared" si="13"/>
        <v/>
      </c>
      <c r="F202" s="299" t="str">
        <f t="shared" si="14"/>
        <v>否</v>
      </c>
      <c r="G202" s="278" t="str">
        <f t="shared" si="15"/>
        <v>项</v>
      </c>
    </row>
    <row r="203" s="278" customFormat="1" ht="36" customHeight="1" spans="1:7">
      <c r="A203" s="302" t="s">
        <v>2894</v>
      </c>
      <c r="B203" s="300" t="s">
        <v>2895</v>
      </c>
      <c r="C203" s="303">
        <v>17</v>
      </c>
      <c r="D203" s="301">
        <v>21</v>
      </c>
      <c r="E203" s="298">
        <f t="shared" si="13"/>
        <v>23.53</v>
      </c>
      <c r="F203" s="299" t="str">
        <f t="shared" si="14"/>
        <v>是</v>
      </c>
      <c r="G203" s="278" t="str">
        <f t="shared" si="15"/>
        <v>项</v>
      </c>
    </row>
    <row r="204" s="278" customFormat="1" ht="36" customHeight="1" spans="1:7">
      <c r="A204" s="302" t="s">
        <v>2896</v>
      </c>
      <c r="B204" s="300" t="s">
        <v>2897</v>
      </c>
      <c r="C204" s="301">
        <v>18</v>
      </c>
      <c r="D204" s="301">
        <v>12</v>
      </c>
      <c r="E204" s="298">
        <f t="shared" si="13"/>
        <v>-33.33</v>
      </c>
      <c r="F204" s="299" t="str">
        <f t="shared" si="14"/>
        <v>是</v>
      </c>
      <c r="G204" s="278" t="str">
        <f t="shared" si="15"/>
        <v>项</v>
      </c>
    </row>
    <row r="205" s="278" customFormat="1" ht="36" customHeight="1" spans="1:7">
      <c r="A205" s="302" t="s">
        <v>2898</v>
      </c>
      <c r="B205" s="300" t="s">
        <v>2899</v>
      </c>
      <c r="C205" s="301"/>
      <c r="E205" s="298" t="str">
        <f t="shared" si="13"/>
        <v/>
      </c>
      <c r="F205" s="299" t="str">
        <f t="shared" si="14"/>
        <v>否</v>
      </c>
      <c r="G205" s="278" t="str">
        <f t="shared" si="15"/>
        <v>项</v>
      </c>
    </row>
    <row r="206" s="278" customFormat="1" ht="36" customHeight="1" spans="1:7">
      <c r="A206" s="302" t="s">
        <v>2900</v>
      </c>
      <c r="B206" s="300" t="s">
        <v>2901</v>
      </c>
      <c r="C206" s="301"/>
      <c r="D206" s="301"/>
      <c r="E206" s="298" t="str">
        <f t="shared" si="13"/>
        <v/>
      </c>
      <c r="F206" s="299" t="str">
        <f t="shared" si="14"/>
        <v>否</v>
      </c>
      <c r="G206" s="278" t="str">
        <f t="shared" si="15"/>
        <v>项</v>
      </c>
    </row>
    <row r="207" s="278" customFormat="1" ht="36" customHeight="1" spans="1:7">
      <c r="A207" s="302" t="s">
        <v>2902</v>
      </c>
      <c r="B207" s="300" t="s">
        <v>2903</v>
      </c>
      <c r="C207" s="301"/>
      <c r="D207" s="301"/>
      <c r="E207" s="298" t="str">
        <f t="shared" si="13"/>
        <v/>
      </c>
      <c r="F207" s="299" t="str">
        <f t="shared" si="14"/>
        <v>否</v>
      </c>
      <c r="G207" s="278" t="str">
        <f t="shared" si="15"/>
        <v>项</v>
      </c>
    </row>
    <row r="208" s="278" customFormat="1" ht="36" customHeight="1" spans="1:7">
      <c r="A208" s="302" t="s">
        <v>2904</v>
      </c>
      <c r="B208" s="300" t="s">
        <v>2905</v>
      </c>
      <c r="C208" s="303">
        <v>545</v>
      </c>
      <c r="D208" s="301">
        <v>74</v>
      </c>
      <c r="E208" s="298">
        <f t="shared" si="13"/>
        <v>-86.42</v>
      </c>
      <c r="F208" s="299" t="str">
        <f t="shared" si="14"/>
        <v>是</v>
      </c>
      <c r="G208" s="278" t="str">
        <f t="shared" si="15"/>
        <v>项</v>
      </c>
    </row>
    <row r="209" s="278" customFormat="1" ht="36" customHeight="1" spans="1:6">
      <c r="A209" s="294">
        <v>22998</v>
      </c>
      <c r="B209" s="306" t="s">
        <v>2906</v>
      </c>
      <c r="C209" s="303"/>
      <c r="D209" s="297">
        <v>3897</v>
      </c>
      <c r="E209" s="298" t="str">
        <f t="shared" si="13"/>
        <v/>
      </c>
      <c r="F209" s="299"/>
    </row>
    <row r="210" s="278" customFormat="1" ht="36" customHeight="1" spans="1:6">
      <c r="A210" s="302">
        <v>2299899</v>
      </c>
      <c r="B210" s="300" t="s">
        <v>2907</v>
      </c>
      <c r="C210" s="303"/>
      <c r="D210" s="301">
        <v>3897</v>
      </c>
      <c r="E210" s="298" t="str">
        <f t="shared" si="13"/>
        <v/>
      </c>
      <c r="F210" s="299"/>
    </row>
    <row r="211" s="278" customFormat="1" ht="36" customHeight="1" spans="1:7">
      <c r="A211" s="294" t="s">
        <v>112</v>
      </c>
      <c r="B211" s="295" t="s">
        <v>2908</v>
      </c>
      <c r="C211" s="296">
        <f>SUM(C212:C227)</f>
        <v>13059</v>
      </c>
      <c r="D211" s="296">
        <f>SUM(D212:D227)</f>
        <v>15248</v>
      </c>
      <c r="E211" s="298">
        <f t="shared" si="13"/>
        <v>16.76</v>
      </c>
      <c r="F211" s="299" t="str">
        <f t="shared" ref="F211:F268" si="16">IF(LEN(A211)=3,"是",IF(B211&lt;&gt;"",IF(SUM(C211:D211)&lt;&gt;0,"是","否"),"是"))</f>
        <v>是</v>
      </c>
      <c r="G211" s="278" t="str">
        <f t="shared" ref="G211:G266" si="17">IF(LEN(A211)=3,"类",IF(LEN(A211)=5,"款","项"))</f>
        <v>类</v>
      </c>
    </row>
    <row r="212" s="278" customFormat="1" ht="36" customHeight="1" spans="1:7">
      <c r="A212" s="302" t="s">
        <v>2910</v>
      </c>
      <c r="B212" s="300" t="s">
        <v>2911</v>
      </c>
      <c r="C212" s="301"/>
      <c r="D212" s="301"/>
      <c r="E212" s="298" t="str">
        <f t="shared" si="13"/>
        <v/>
      </c>
      <c r="F212" s="299" t="str">
        <f t="shared" si="16"/>
        <v>否</v>
      </c>
      <c r="G212" s="278" t="str">
        <f t="shared" si="17"/>
        <v>项</v>
      </c>
    </row>
    <row r="213" s="278" customFormat="1" ht="36" customHeight="1" spans="1:7">
      <c r="A213" s="302" t="s">
        <v>2912</v>
      </c>
      <c r="B213" s="300" t="s">
        <v>2913</v>
      </c>
      <c r="C213" s="301"/>
      <c r="D213" s="301"/>
      <c r="E213" s="298" t="str">
        <f t="shared" si="13"/>
        <v/>
      </c>
      <c r="F213" s="299" t="str">
        <f t="shared" si="16"/>
        <v>否</v>
      </c>
      <c r="G213" s="278" t="str">
        <f t="shared" si="17"/>
        <v>项</v>
      </c>
    </row>
    <row r="214" s="278" customFormat="1" ht="36" customHeight="1" spans="1:7">
      <c r="A214" s="302" t="s">
        <v>2914</v>
      </c>
      <c r="B214" s="300" t="s">
        <v>2915</v>
      </c>
      <c r="C214" s="301"/>
      <c r="D214" s="297"/>
      <c r="E214" s="298" t="str">
        <f t="shared" si="13"/>
        <v/>
      </c>
      <c r="F214" s="299" t="str">
        <f t="shared" si="16"/>
        <v>否</v>
      </c>
      <c r="G214" s="278" t="str">
        <f t="shared" si="17"/>
        <v>项</v>
      </c>
    </row>
    <row r="215" s="278" customFormat="1" ht="36" customHeight="1" spans="1:7">
      <c r="A215" s="302" t="s">
        <v>2916</v>
      </c>
      <c r="B215" s="300" t="s">
        <v>2917</v>
      </c>
      <c r="C215" s="301">
        <v>4701</v>
      </c>
      <c r="D215" s="301">
        <v>5005</v>
      </c>
      <c r="E215" s="298">
        <f t="shared" si="13"/>
        <v>6.47</v>
      </c>
      <c r="F215" s="299" t="str">
        <f t="shared" si="16"/>
        <v>是</v>
      </c>
      <c r="G215" s="278" t="str">
        <f t="shared" si="17"/>
        <v>项</v>
      </c>
    </row>
    <row r="216" s="278" customFormat="1" ht="36" customHeight="1" spans="1:7">
      <c r="A216" s="302" t="s">
        <v>2918</v>
      </c>
      <c r="B216" s="300" t="s">
        <v>2919</v>
      </c>
      <c r="C216" s="301"/>
      <c r="D216" s="301"/>
      <c r="E216" s="298" t="str">
        <f t="shared" si="13"/>
        <v/>
      </c>
      <c r="F216" s="299" t="str">
        <f t="shared" si="16"/>
        <v>否</v>
      </c>
      <c r="G216" s="278" t="str">
        <f t="shared" si="17"/>
        <v>项</v>
      </c>
    </row>
    <row r="217" s="278" customFormat="1" ht="36" customHeight="1" spans="1:7">
      <c r="A217" s="302" t="s">
        <v>2920</v>
      </c>
      <c r="B217" s="300" t="s">
        <v>2921</v>
      </c>
      <c r="C217" s="301"/>
      <c r="D217" s="301"/>
      <c r="E217" s="298" t="str">
        <f t="shared" si="13"/>
        <v/>
      </c>
      <c r="F217" s="299" t="str">
        <f t="shared" si="16"/>
        <v>否</v>
      </c>
      <c r="G217" s="278" t="str">
        <f t="shared" si="17"/>
        <v>项</v>
      </c>
    </row>
    <row r="218" s="278" customFormat="1" ht="36" customHeight="1" spans="1:7">
      <c r="A218" s="302" t="s">
        <v>2922</v>
      </c>
      <c r="B218" s="300" t="s">
        <v>2923</v>
      </c>
      <c r="C218" s="301"/>
      <c r="D218" s="301"/>
      <c r="E218" s="298" t="str">
        <f t="shared" si="13"/>
        <v/>
      </c>
      <c r="F218" s="299" t="str">
        <f t="shared" si="16"/>
        <v>否</v>
      </c>
      <c r="G218" s="278" t="str">
        <f t="shared" si="17"/>
        <v>项</v>
      </c>
    </row>
    <row r="219" s="278" customFormat="1" ht="36" customHeight="1" spans="1:7">
      <c r="A219" s="302" t="s">
        <v>2924</v>
      </c>
      <c r="B219" s="300" t="s">
        <v>2925</v>
      </c>
      <c r="C219" s="301"/>
      <c r="D219" s="301"/>
      <c r="E219" s="298" t="str">
        <f t="shared" si="13"/>
        <v/>
      </c>
      <c r="F219" s="299" t="str">
        <f t="shared" si="16"/>
        <v>否</v>
      </c>
      <c r="G219" s="278" t="str">
        <f t="shared" si="17"/>
        <v>项</v>
      </c>
    </row>
    <row r="220" s="278" customFormat="1" ht="36" customHeight="1" spans="1:7">
      <c r="A220" s="302" t="s">
        <v>2926</v>
      </c>
      <c r="B220" s="300" t="s">
        <v>2927</v>
      </c>
      <c r="C220" s="301"/>
      <c r="D220" s="301"/>
      <c r="E220" s="298" t="str">
        <f t="shared" si="13"/>
        <v/>
      </c>
      <c r="F220" s="299" t="str">
        <f t="shared" si="16"/>
        <v>否</v>
      </c>
      <c r="G220" s="278" t="str">
        <f t="shared" si="17"/>
        <v>项</v>
      </c>
    </row>
    <row r="221" s="278" customFormat="1" ht="36" customHeight="1" spans="1:7">
      <c r="A221" s="302" t="s">
        <v>2928</v>
      </c>
      <c r="B221" s="300" t="s">
        <v>2929</v>
      </c>
      <c r="C221" s="301"/>
      <c r="D221" s="301"/>
      <c r="E221" s="298" t="str">
        <f t="shared" si="13"/>
        <v/>
      </c>
      <c r="F221" s="299" t="str">
        <f t="shared" si="16"/>
        <v>否</v>
      </c>
      <c r="G221" s="278" t="str">
        <f t="shared" si="17"/>
        <v>项</v>
      </c>
    </row>
    <row r="222" s="278" customFormat="1" ht="36" customHeight="1" spans="1:7">
      <c r="A222" s="302" t="s">
        <v>2930</v>
      </c>
      <c r="B222" s="300" t="s">
        <v>2931</v>
      </c>
      <c r="C222" s="301"/>
      <c r="D222" s="301"/>
      <c r="E222" s="298" t="str">
        <f t="shared" si="13"/>
        <v/>
      </c>
      <c r="F222" s="299" t="str">
        <f t="shared" si="16"/>
        <v>否</v>
      </c>
      <c r="G222" s="278" t="str">
        <f t="shared" si="17"/>
        <v>项</v>
      </c>
    </row>
    <row r="223" s="278" customFormat="1" ht="36" customHeight="1" spans="1:7">
      <c r="A223" s="302" t="s">
        <v>2932</v>
      </c>
      <c r="B223" s="300" t="s">
        <v>2933</v>
      </c>
      <c r="C223" s="301">
        <v>2542</v>
      </c>
      <c r="D223" s="301">
        <v>1772</v>
      </c>
      <c r="E223" s="298">
        <f t="shared" si="13"/>
        <v>-30.29</v>
      </c>
      <c r="F223" s="299" t="str">
        <f t="shared" si="16"/>
        <v>是</v>
      </c>
      <c r="G223" s="278" t="str">
        <f t="shared" si="17"/>
        <v>项</v>
      </c>
    </row>
    <row r="224" s="278" customFormat="1" ht="36" customHeight="1" spans="1:7">
      <c r="A224" s="302" t="s">
        <v>2934</v>
      </c>
      <c r="B224" s="300" t="s">
        <v>2935</v>
      </c>
      <c r="C224" s="301"/>
      <c r="D224" s="301"/>
      <c r="E224" s="298" t="str">
        <f t="shared" si="13"/>
        <v/>
      </c>
      <c r="F224" s="299" t="str">
        <f t="shared" si="16"/>
        <v>否</v>
      </c>
      <c r="G224" s="278" t="str">
        <f t="shared" si="17"/>
        <v>项</v>
      </c>
    </row>
    <row r="225" s="278" customFormat="1" ht="36" customHeight="1" spans="1:7">
      <c r="A225" s="302" t="s">
        <v>2936</v>
      </c>
      <c r="B225" s="300" t="s">
        <v>2937</v>
      </c>
      <c r="C225" s="301"/>
      <c r="D225" s="301"/>
      <c r="E225" s="298" t="str">
        <f t="shared" si="13"/>
        <v/>
      </c>
      <c r="F225" s="299" t="str">
        <f t="shared" si="16"/>
        <v>否</v>
      </c>
      <c r="G225" s="278" t="str">
        <f t="shared" si="17"/>
        <v>项</v>
      </c>
    </row>
    <row r="226" s="278" customFormat="1" ht="36" customHeight="1" spans="1:7">
      <c r="A226" s="302" t="s">
        <v>2938</v>
      </c>
      <c r="B226" s="300" t="s">
        <v>2939</v>
      </c>
      <c r="C226" s="303">
        <v>5816</v>
      </c>
      <c r="D226" s="301">
        <v>6581</v>
      </c>
      <c r="E226" s="298">
        <f t="shared" si="13"/>
        <v>13.15</v>
      </c>
      <c r="F226" s="299" t="str">
        <f t="shared" si="16"/>
        <v>是</v>
      </c>
      <c r="G226" s="278" t="str">
        <f t="shared" si="17"/>
        <v>项</v>
      </c>
    </row>
    <row r="227" s="278" customFormat="1" ht="36" customHeight="1" spans="1:7">
      <c r="A227" s="302" t="s">
        <v>2940</v>
      </c>
      <c r="B227" s="300" t="s">
        <v>2941</v>
      </c>
      <c r="C227" s="303"/>
      <c r="D227" s="301">
        <v>1890</v>
      </c>
      <c r="E227" s="298" t="str">
        <f t="shared" si="13"/>
        <v/>
      </c>
      <c r="F227" s="299" t="str">
        <f t="shared" si="16"/>
        <v>是</v>
      </c>
      <c r="G227" s="278" t="str">
        <f t="shared" si="17"/>
        <v>项</v>
      </c>
    </row>
    <row r="228" s="278" customFormat="1" ht="36" customHeight="1" spans="1:7">
      <c r="A228" s="294" t="s">
        <v>114</v>
      </c>
      <c r="B228" s="295" t="s">
        <v>2942</v>
      </c>
      <c r="C228" s="296">
        <f>C229+C246</f>
        <v>32</v>
      </c>
      <c r="D228" s="296">
        <f>D229+D246</f>
        <v>144</v>
      </c>
      <c r="E228" s="298">
        <f t="shared" si="13"/>
        <v>350</v>
      </c>
      <c r="F228" s="299" t="str">
        <f t="shared" si="16"/>
        <v>是</v>
      </c>
      <c r="G228" s="278" t="str">
        <f t="shared" si="17"/>
        <v>类</v>
      </c>
    </row>
    <row r="229" s="278" customFormat="1" ht="36" customHeight="1" spans="1:7">
      <c r="A229" s="304">
        <v>23304</v>
      </c>
      <c r="B229" s="295" t="s">
        <v>2943</v>
      </c>
      <c r="C229" s="296">
        <f>SUM(C230:C245)</f>
        <v>32</v>
      </c>
      <c r="D229" s="297">
        <v>144</v>
      </c>
      <c r="E229" s="298">
        <f t="shared" si="13"/>
        <v>350</v>
      </c>
      <c r="F229" s="299" t="str">
        <f t="shared" si="16"/>
        <v>是</v>
      </c>
      <c r="G229" s="278" t="str">
        <f t="shared" si="17"/>
        <v>款</v>
      </c>
    </row>
    <row r="230" s="278" customFormat="1" ht="36" customHeight="1" spans="1:7">
      <c r="A230" s="302" t="s">
        <v>2944</v>
      </c>
      <c r="B230" s="300" t="s">
        <v>2945</v>
      </c>
      <c r="C230" s="301"/>
      <c r="D230" s="301"/>
      <c r="E230" s="298" t="str">
        <f t="shared" si="13"/>
        <v/>
      </c>
      <c r="F230" s="299" t="str">
        <f t="shared" si="16"/>
        <v>否</v>
      </c>
      <c r="G230" s="278" t="str">
        <f t="shared" si="17"/>
        <v>项</v>
      </c>
    </row>
    <row r="231" s="278" customFormat="1" ht="36" customHeight="1" spans="1:7">
      <c r="A231" s="302" t="s">
        <v>2946</v>
      </c>
      <c r="B231" s="300" t="s">
        <v>2947</v>
      </c>
      <c r="C231" s="301"/>
      <c r="D231" s="301"/>
      <c r="E231" s="298" t="str">
        <f t="shared" si="13"/>
        <v/>
      </c>
      <c r="F231" s="299" t="str">
        <f t="shared" si="16"/>
        <v>否</v>
      </c>
      <c r="G231" s="278" t="str">
        <f t="shared" si="17"/>
        <v>项</v>
      </c>
    </row>
    <row r="232" s="278" customFormat="1" ht="36" customHeight="1" spans="1:7">
      <c r="A232" s="302" t="s">
        <v>2948</v>
      </c>
      <c r="B232" s="300" t="s">
        <v>2949</v>
      </c>
      <c r="C232" s="301"/>
      <c r="D232" s="297"/>
      <c r="E232" s="298" t="str">
        <f t="shared" si="13"/>
        <v/>
      </c>
      <c r="F232" s="299" t="str">
        <f t="shared" si="16"/>
        <v>否</v>
      </c>
      <c r="G232" s="278" t="str">
        <f t="shared" si="17"/>
        <v>项</v>
      </c>
    </row>
    <row r="233" s="278" customFormat="1" ht="36" customHeight="1" spans="1:7">
      <c r="A233" s="302" t="s">
        <v>2950</v>
      </c>
      <c r="B233" s="300" t="s">
        <v>2951</v>
      </c>
      <c r="C233" s="301">
        <v>26</v>
      </c>
      <c r="D233" s="301">
        <v>125</v>
      </c>
      <c r="E233" s="298">
        <f t="shared" si="13"/>
        <v>380.77</v>
      </c>
      <c r="F233" s="299" t="str">
        <f t="shared" si="16"/>
        <v>是</v>
      </c>
      <c r="G233" s="278" t="str">
        <f t="shared" si="17"/>
        <v>项</v>
      </c>
    </row>
    <row r="234" s="278" customFormat="1" ht="36" customHeight="1" spans="1:7">
      <c r="A234" s="302" t="s">
        <v>2952</v>
      </c>
      <c r="B234" s="300" t="s">
        <v>2953</v>
      </c>
      <c r="C234" s="301"/>
      <c r="D234" s="301"/>
      <c r="E234" s="298" t="str">
        <f t="shared" si="13"/>
        <v/>
      </c>
      <c r="F234" s="299" t="str">
        <f t="shared" si="16"/>
        <v>否</v>
      </c>
      <c r="G234" s="278" t="str">
        <f t="shared" si="17"/>
        <v>项</v>
      </c>
    </row>
    <row r="235" s="278" customFormat="1" ht="36" customHeight="1" spans="1:7">
      <c r="A235" s="302" t="s">
        <v>2954</v>
      </c>
      <c r="B235" s="300" t="s">
        <v>2955</v>
      </c>
      <c r="C235" s="301"/>
      <c r="D235" s="301"/>
      <c r="E235" s="298" t="str">
        <f t="shared" si="13"/>
        <v/>
      </c>
      <c r="F235" s="299" t="str">
        <f t="shared" si="16"/>
        <v>否</v>
      </c>
      <c r="G235" s="278" t="str">
        <f t="shared" si="17"/>
        <v>项</v>
      </c>
    </row>
    <row r="236" s="278" customFormat="1" ht="36" customHeight="1" spans="1:7">
      <c r="A236" s="302" t="s">
        <v>2956</v>
      </c>
      <c r="B236" s="300" t="s">
        <v>2957</v>
      </c>
      <c r="C236" s="301"/>
      <c r="D236" s="301"/>
      <c r="E236" s="298" t="str">
        <f t="shared" si="13"/>
        <v/>
      </c>
      <c r="F236" s="299" t="str">
        <f t="shared" si="16"/>
        <v>否</v>
      </c>
      <c r="G236" s="278" t="str">
        <f t="shared" si="17"/>
        <v>项</v>
      </c>
    </row>
    <row r="237" s="278" customFormat="1" ht="36" customHeight="1" spans="1:7">
      <c r="A237" s="302" t="s">
        <v>2958</v>
      </c>
      <c r="B237" s="300" t="s">
        <v>2959</v>
      </c>
      <c r="C237" s="301"/>
      <c r="D237" s="301"/>
      <c r="E237" s="298" t="str">
        <f t="shared" si="13"/>
        <v/>
      </c>
      <c r="F237" s="299" t="str">
        <f t="shared" si="16"/>
        <v>否</v>
      </c>
      <c r="G237" s="278" t="str">
        <f t="shared" si="17"/>
        <v>项</v>
      </c>
    </row>
    <row r="238" s="278" customFormat="1" ht="36" customHeight="1" spans="1:7">
      <c r="A238" s="302" t="s">
        <v>2960</v>
      </c>
      <c r="B238" s="300" t="s">
        <v>2961</v>
      </c>
      <c r="C238" s="301"/>
      <c r="D238" s="301"/>
      <c r="E238" s="298" t="str">
        <f t="shared" si="13"/>
        <v/>
      </c>
      <c r="F238" s="299" t="str">
        <f t="shared" si="16"/>
        <v>否</v>
      </c>
      <c r="G238" s="278" t="str">
        <f t="shared" si="17"/>
        <v>项</v>
      </c>
    </row>
    <row r="239" s="278" customFormat="1" ht="36" customHeight="1" spans="1:7">
      <c r="A239" s="302" t="s">
        <v>2962</v>
      </c>
      <c r="B239" s="300" t="s">
        <v>2963</v>
      </c>
      <c r="C239" s="301"/>
      <c r="D239" s="301"/>
      <c r="E239" s="298" t="str">
        <f t="shared" si="13"/>
        <v/>
      </c>
      <c r="F239" s="299" t="str">
        <f t="shared" si="16"/>
        <v>否</v>
      </c>
      <c r="G239" s="278" t="str">
        <f t="shared" si="17"/>
        <v>项</v>
      </c>
    </row>
    <row r="240" s="278" customFormat="1" ht="36" customHeight="1" spans="1:7">
      <c r="A240" s="302" t="s">
        <v>2964</v>
      </c>
      <c r="B240" s="300" t="s">
        <v>2965</v>
      </c>
      <c r="C240" s="301"/>
      <c r="D240" s="301"/>
      <c r="E240" s="298" t="str">
        <f t="shared" si="13"/>
        <v/>
      </c>
      <c r="F240" s="299" t="str">
        <f t="shared" si="16"/>
        <v>否</v>
      </c>
      <c r="G240" s="278" t="str">
        <f t="shared" si="17"/>
        <v>项</v>
      </c>
    </row>
    <row r="241" s="278" customFormat="1" ht="36" customHeight="1" spans="1:7">
      <c r="A241" s="302" t="s">
        <v>2966</v>
      </c>
      <c r="B241" s="300" t="s">
        <v>2967</v>
      </c>
      <c r="C241" s="301">
        <v>5</v>
      </c>
      <c r="D241" s="301"/>
      <c r="E241" s="298">
        <f t="shared" si="13"/>
        <v>-100</v>
      </c>
      <c r="F241" s="299" t="str">
        <f t="shared" si="16"/>
        <v>是</v>
      </c>
      <c r="G241" s="278" t="str">
        <f t="shared" si="17"/>
        <v>项</v>
      </c>
    </row>
    <row r="242" s="278" customFormat="1" ht="36" customHeight="1" spans="1:7">
      <c r="A242" s="302" t="s">
        <v>2968</v>
      </c>
      <c r="B242" s="300" t="s">
        <v>2969</v>
      </c>
      <c r="C242" s="301"/>
      <c r="D242" s="301"/>
      <c r="E242" s="298" t="str">
        <f t="shared" si="13"/>
        <v/>
      </c>
      <c r="F242" s="299" t="str">
        <f t="shared" si="16"/>
        <v>否</v>
      </c>
      <c r="G242" s="278" t="str">
        <f t="shared" si="17"/>
        <v>项</v>
      </c>
    </row>
    <row r="243" s="278" customFormat="1" ht="36" customHeight="1" spans="1:7">
      <c r="A243" s="302" t="s">
        <v>2970</v>
      </c>
      <c r="B243" s="300" t="s">
        <v>2971</v>
      </c>
      <c r="C243" s="301"/>
      <c r="D243" s="301"/>
      <c r="E243" s="298" t="str">
        <f t="shared" si="13"/>
        <v/>
      </c>
      <c r="F243" s="299" t="str">
        <f t="shared" si="16"/>
        <v>否</v>
      </c>
      <c r="G243" s="278" t="str">
        <f t="shared" si="17"/>
        <v>项</v>
      </c>
    </row>
    <row r="244" s="278" customFormat="1" ht="36" customHeight="1" spans="1:7">
      <c r="A244" s="302" t="s">
        <v>2972</v>
      </c>
      <c r="B244" s="300" t="s">
        <v>2973</v>
      </c>
      <c r="C244" s="303">
        <v>1</v>
      </c>
      <c r="D244" s="301">
        <v>19</v>
      </c>
      <c r="E244" s="298">
        <f t="shared" si="13"/>
        <v>1800</v>
      </c>
      <c r="F244" s="299" t="str">
        <f t="shared" si="16"/>
        <v>是</v>
      </c>
      <c r="G244" s="278" t="str">
        <f t="shared" si="17"/>
        <v>项</v>
      </c>
    </row>
    <row r="245" s="278" customFormat="1" ht="36" customHeight="1" spans="1:7">
      <c r="A245" s="302" t="s">
        <v>2974</v>
      </c>
      <c r="B245" s="300" t="s">
        <v>2975</v>
      </c>
      <c r="C245" s="303"/>
      <c r="D245" s="301"/>
      <c r="E245" s="298" t="str">
        <f t="shared" si="13"/>
        <v/>
      </c>
      <c r="F245" s="299" t="str">
        <f t="shared" si="16"/>
        <v>否</v>
      </c>
      <c r="G245" s="278" t="str">
        <f t="shared" si="17"/>
        <v>项</v>
      </c>
    </row>
    <row r="246" s="278" customFormat="1" ht="36" customHeight="1" spans="1:7">
      <c r="A246" s="304" t="s">
        <v>2976</v>
      </c>
      <c r="B246" s="295" t="s">
        <v>2977</v>
      </c>
      <c r="C246" s="296"/>
      <c r="D246" s="301"/>
      <c r="E246" s="298" t="str">
        <f t="shared" si="13"/>
        <v/>
      </c>
      <c r="F246" s="299" t="str">
        <f t="shared" si="16"/>
        <v>是</v>
      </c>
      <c r="G246" s="278" t="str">
        <f t="shared" si="17"/>
        <v>类</v>
      </c>
    </row>
    <row r="247" s="278" customFormat="1" ht="36" customHeight="1" spans="1:7">
      <c r="A247" s="304" t="s">
        <v>2978</v>
      </c>
      <c r="B247" s="295" t="s">
        <v>2979</v>
      </c>
      <c r="C247" s="297"/>
      <c r="D247" s="301"/>
      <c r="E247" s="298" t="str">
        <f t="shared" si="13"/>
        <v/>
      </c>
      <c r="F247" s="299" t="str">
        <f t="shared" si="16"/>
        <v>否</v>
      </c>
      <c r="G247" s="278" t="str">
        <f t="shared" si="17"/>
        <v>款</v>
      </c>
    </row>
    <row r="248" s="278" customFormat="1" ht="36" customHeight="1" spans="1:7">
      <c r="A248" s="305" t="s">
        <v>2980</v>
      </c>
      <c r="B248" s="300" t="s">
        <v>2981</v>
      </c>
      <c r="C248" s="301"/>
      <c r="D248" s="301"/>
      <c r="E248" s="298" t="str">
        <f t="shared" si="13"/>
        <v/>
      </c>
      <c r="F248" s="299" t="str">
        <f t="shared" si="16"/>
        <v>否</v>
      </c>
      <c r="G248" s="278" t="str">
        <f t="shared" si="17"/>
        <v>项</v>
      </c>
    </row>
    <row r="249" s="278" customFormat="1" ht="36" customHeight="1" spans="1:7">
      <c r="A249" s="305" t="s">
        <v>2982</v>
      </c>
      <c r="B249" s="300" t="s">
        <v>2983</v>
      </c>
      <c r="C249" s="301"/>
      <c r="D249" s="301"/>
      <c r="E249" s="298" t="str">
        <f t="shared" si="13"/>
        <v/>
      </c>
      <c r="F249" s="299" t="str">
        <f t="shared" si="16"/>
        <v>否</v>
      </c>
      <c r="G249" s="278" t="str">
        <f t="shared" si="17"/>
        <v>项</v>
      </c>
    </row>
    <row r="250" s="278" customFormat="1" ht="36" customHeight="1" spans="1:7">
      <c r="A250" s="305" t="s">
        <v>2984</v>
      </c>
      <c r="B250" s="300" t="s">
        <v>2985</v>
      </c>
      <c r="C250" s="301"/>
      <c r="D250" s="297"/>
      <c r="E250" s="298" t="str">
        <f t="shared" si="13"/>
        <v/>
      </c>
      <c r="F250" s="299" t="str">
        <f t="shared" si="16"/>
        <v>否</v>
      </c>
      <c r="G250" s="278" t="str">
        <f t="shared" si="17"/>
        <v>项</v>
      </c>
    </row>
    <row r="251" s="278" customFormat="1" ht="36" customHeight="1" spans="1:7">
      <c r="A251" s="305" t="s">
        <v>2986</v>
      </c>
      <c r="B251" s="300" t="s">
        <v>2987</v>
      </c>
      <c r="C251" s="301"/>
      <c r="D251" s="301"/>
      <c r="E251" s="298" t="str">
        <f t="shared" si="13"/>
        <v/>
      </c>
      <c r="F251" s="299" t="str">
        <f t="shared" si="16"/>
        <v>否</v>
      </c>
      <c r="G251" s="278" t="str">
        <f t="shared" si="17"/>
        <v>项</v>
      </c>
    </row>
    <row r="252" s="278" customFormat="1" ht="36" customHeight="1" spans="1:7">
      <c r="A252" s="305" t="s">
        <v>2988</v>
      </c>
      <c r="B252" s="300" t="s">
        <v>2989</v>
      </c>
      <c r="C252" s="301"/>
      <c r="D252" s="301"/>
      <c r="E252" s="298" t="str">
        <f t="shared" si="13"/>
        <v/>
      </c>
      <c r="F252" s="299" t="str">
        <f t="shared" si="16"/>
        <v>否</v>
      </c>
      <c r="G252" s="278" t="str">
        <f t="shared" si="17"/>
        <v>项</v>
      </c>
    </row>
    <row r="253" s="278" customFormat="1" ht="36" customHeight="1" spans="1:7">
      <c r="A253" s="305" t="s">
        <v>2990</v>
      </c>
      <c r="B253" s="300" t="s">
        <v>2991</v>
      </c>
      <c r="C253" s="301"/>
      <c r="D253" s="301"/>
      <c r="E253" s="298" t="str">
        <f t="shared" si="13"/>
        <v/>
      </c>
      <c r="F253" s="299" t="str">
        <f t="shared" si="16"/>
        <v>否</v>
      </c>
      <c r="G253" s="278" t="str">
        <f t="shared" si="17"/>
        <v>项</v>
      </c>
    </row>
    <row r="254" s="278" customFormat="1" ht="36" customHeight="1" spans="1:7">
      <c r="A254" s="305" t="s">
        <v>2992</v>
      </c>
      <c r="B254" s="300" t="s">
        <v>2993</v>
      </c>
      <c r="C254" s="301"/>
      <c r="D254" s="301"/>
      <c r="E254" s="298" t="str">
        <f t="shared" si="13"/>
        <v/>
      </c>
      <c r="F254" s="299" t="str">
        <f t="shared" si="16"/>
        <v>否</v>
      </c>
      <c r="G254" s="278" t="str">
        <f t="shared" si="17"/>
        <v>项</v>
      </c>
    </row>
    <row r="255" s="278" customFormat="1" ht="36" customHeight="1" spans="1:7">
      <c r="A255" s="305" t="s">
        <v>2994</v>
      </c>
      <c r="B255" s="300" t="s">
        <v>2995</v>
      </c>
      <c r="C255" s="301"/>
      <c r="D255" s="301"/>
      <c r="E255" s="298" t="str">
        <f t="shared" si="13"/>
        <v/>
      </c>
      <c r="F255" s="299" t="str">
        <f t="shared" si="16"/>
        <v>否</v>
      </c>
      <c r="G255" s="278" t="str">
        <f t="shared" si="17"/>
        <v>项</v>
      </c>
    </row>
    <row r="256" s="278" customFormat="1" ht="36" customHeight="1" spans="1:7">
      <c r="A256" s="305" t="s">
        <v>2996</v>
      </c>
      <c r="B256" s="300" t="s">
        <v>2997</v>
      </c>
      <c r="C256" s="301"/>
      <c r="D256" s="301"/>
      <c r="E256" s="298" t="str">
        <f t="shared" si="13"/>
        <v/>
      </c>
      <c r="F256" s="299" t="str">
        <f t="shared" si="16"/>
        <v>否</v>
      </c>
      <c r="G256" s="278" t="str">
        <f t="shared" si="17"/>
        <v>项</v>
      </c>
    </row>
    <row r="257" s="278" customFormat="1" ht="36" customHeight="1" spans="1:7">
      <c r="A257" s="305" t="s">
        <v>2998</v>
      </c>
      <c r="B257" s="300" t="s">
        <v>2999</v>
      </c>
      <c r="C257" s="301"/>
      <c r="D257" s="301"/>
      <c r="E257" s="298" t="str">
        <f t="shared" si="13"/>
        <v/>
      </c>
      <c r="F257" s="299" t="str">
        <f t="shared" si="16"/>
        <v>否</v>
      </c>
      <c r="G257" s="278" t="str">
        <f t="shared" si="17"/>
        <v>项</v>
      </c>
    </row>
    <row r="258" s="278" customFormat="1" ht="36" customHeight="1" spans="1:7">
      <c r="A258" s="305" t="s">
        <v>3000</v>
      </c>
      <c r="B258" s="300" t="s">
        <v>3001</v>
      </c>
      <c r="C258" s="301"/>
      <c r="D258" s="301"/>
      <c r="E258" s="298" t="str">
        <f t="shared" si="13"/>
        <v/>
      </c>
      <c r="F258" s="299" t="str">
        <f t="shared" si="16"/>
        <v>否</v>
      </c>
      <c r="G258" s="278" t="str">
        <f t="shared" si="17"/>
        <v>项</v>
      </c>
    </row>
    <row r="259" s="278" customFormat="1" ht="36" customHeight="1" spans="1:7">
      <c r="A259" s="305" t="s">
        <v>3002</v>
      </c>
      <c r="B259" s="300" t="s">
        <v>3003</v>
      </c>
      <c r="C259" s="301"/>
      <c r="D259" s="301"/>
      <c r="E259" s="298" t="str">
        <f t="shared" si="13"/>
        <v/>
      </c>
      <c r="F259" s="299" t="str">
        <f t="shared" si="16"/>
        <v>否</v>
      </c>
      <c r="G259" s="278" t="str">
        <f t="shared" si="17"/>
        <v>项</v>
      </c>
    </row>
    <row r="260" s="278" customFormat="1" ht="36" customHeight="1" spans="1:7">
      <c r="A260" s="304" t="s">
        <v>3004</v>
      </c>
      <c r="B260" s="295" t="s">
        <v>3005</v>
      </c>
      <c r="C260" s="297"/>
      <c r="D260" s="301"/>
      <c r="E260" s="298" t="str">
        <f t="shared" si="13"/>
        <v/>
      </c>
      <c r="F260" s="299" t="str">
        <f t="shared" si="16"/>
        <v>否</v>
      </c>
      <c r="G260" s="278" t="str">
        <f t="shared" si="17"/>
        <v>款</v>
      </c>
    </row>
    <row r="261" s="278" customFormat="1" ht="36" customHeight="1" spans="1:7">
      <c r="A261" s="305" t="s">
        <v>3006</v>
      </c>
      <c r="B261" s="300" t="s">
        <v>3007</v>
      </c>
      <c r="C261" s="301"/>
      <c r="D261" s="301"/>
      <c r="E261" s="298" t="str">
        <f t="shared" ref="E261:E278" si="18">IFERROR((D261/C261-1)*100,"")</f>
        <v/>
      </c>
      <c r="F261" s="299" t="str">
        <f t="shared" si="16"/>
        <v>否</v>
      </c>
      <c r="G261" s="278" t="str">
        <f t="shared" si="17"/>
        <v>项</v>
      </c>
    </row>
    <row r="262" s="278" customFormat="1" ht="36" customHeight="1" spans="1:7">
      <c r="A262" s="305" t="s">
        <v>3008</v>
      </c>
      <c r="B262" s="300" t="s">
        <v>3009</v>
      </c>
      <c r="C262" s="301"/>
      <c r="D262" s="301"/>
      <c r="E262" s="298" t="str">
        <f t="shared" si="18"/>
        <v/>
      </c>
      <c r="F262" s="299" t="str">
        <f t="shared" si="16"/>
        <v>否</v>
      </c>
      <c r="G262" s="278" t="str">
        <f t="shared" si="17"/>
        <v>项</v>
      </c>
    </row>
    <row r="263" s="278" customFormat="1" ht="36" customHeight="1" spans="1:7">
      <c r="A263" s="305" t="s">
        <v>3010</v>
      </c>
      <c r="B263" s="300" t="s">
        <v>3011</v>
      </c>
      <c r="C263" s="301"/>
      <c r="D263" s="301"/>
      <c r="E263" s="298" t="str">
        <f t="shared" si="18"/>
        <v/>
      </c>
      <c r="F263" s="299" t="str">
        <f t="shared" si="16"/>
        <v>否</v>
      </c>
      <c r="G263" s="278" t="str">
        <f t="shared" si="17"/>
        <v>项</v>
      </c>
    </row>
    <row r="264" s="278" customFormat="1" ht="36" customHeight="1" spans="1:7">
      <c r="A264" s="305" t="s">
        <v>3012</v>
      </c>
      <c r="B264" s="300" t="s">
        <v>3013</v>
      </c>
      <c r="C264" s="301"/>
      <c r="D264" s="301"/>
      <c r="E264" s="298" t="str">
        <f t="shared" si="18"/>
        <v/>
      </c>
      <c r="F264" s="299" t="str">
        <f t="shared" si="16"/>
        <v>否</v>
      </c>
      <c r="G264" s="278" t="str">
        <f t="shared" si="17"/>
        <v>项</v>
      </c>
    </row>
    <row r="265" s="278" customFormat="1" ht="36" customHeight="1" spans="1:7">
      <c r="A265" s="305" t="s">
        <v>3014</v>
      </c>
      <c r="B265" s="300" t="s">
        <v>3015</v>
      </c>
      <c r="C265" s="301"/>
      <c r="D265" s="301"/>
      <c r="E265" s="298" t="str">
        <f t="shared" si="18"/>
        <v/>
      </c>
      <c r="F265" s="299" t="str">
        <f t="shared" si="16"/>
        <v>否</v>
      </c>
      <c r="G265" s="278" t="str">
        <f t="shared" si="17"/>
        <v>项</v>
      </c>
    </row>
    <row r="266" s="278" customFormat="1" ht="36" customHeight="1" spans="1:7">
      <c r="A266" s="305" t="s">
        <v>3016</v>
      </c>
      <c r="B266" s="300" t="s">
        <v>3017</v>
      </c>
      <c r="C266" s="301"/>
      <c r="D266" s="301"/>
      <c r="E266" s="298" t="str">
        <f t="shared" si="18"/>
        <v/>
      </c>
      <c r="F266" s="299" t="str">
        <f t="shared" si="16"/>
        <v>否</v>
      </c>
      <c r="G266" s="278" t="str">
        <f t="shared" si="17"/>
        <v>项</v>
      </c>
    </row>
    <row r="267" s="278" customFormat="1" ht="36" customHeight="1" spans="1:6">
      <c r="A267" s="302"/>
      <c r="B267" s="300"/>
      <c r="C267" s="303"/>
      <c r="D267" s="301"/>
      <c r="E267" s="298" t="str">
        <f t="shared" si="18"/>
        <v/>
      </c>
      <c r="F267" s="299" t="str">
        <f t="shared" si="16"/>
        <v>是</v>
      </c>
    </row>
    <row r="268" s="278" customFormat="1" ht="36" customHeight="1" spans="1:6">
      <c r="A268" s="307"/>
      <c r="B268" s="308" t="s">
        <v>3040</v>
      </c>
      <c r="C268" s="296">
        <f>C4+C20+C32+C43+C100+C127+C179+C183+C211+C228+C246</f>
        <v>131644</v>
      </c>
      <c r="D268" s="296">
        <f>D4+D20+D32+D43+D100+D127+D179+D183+D211+D228+D246</f>
        <v>168086</v>
      </c>
      <c r="E268" s="298">
        <f t="shared" si="18"/>
        <v>27.68</v>
      </c>
      <c r="F268" s="299" t="str">
        <f t="shared" si="16"/>
        <v>是</v>
      </c>
    </row>
    <row r="269" s="278" customFormat="1" ht="36" customHeight="1" spans="1:6">
      <c r="A269" s="309" t="s">
        <v>3020</v>
      </c>
      <c r="B269" s="310" t="s">
        <v>119</v>
      </c>
      <c r="C269" s="99">
        <v>63280</v>
      </c>
      <c r="D269" s="311">
        <v>51473</v>
      </c>
      <c r="E269" s="298">
        <f t="shared" si="18"/>
        <v>-18.66</v>
      </c>
      <c r="F269" s="299" t="str">
        <f t="shared" ref="F268:F278" si="19">IF(LEN(A269)=3,"是",IF(B269&lt;&gt;"",IF(SUM(C269:D269)&lt;&gt;0,"是","否"),"是"))</f>
        <v>是</v>
      </c>
    </row>
    <row r="270" s="278" customFormat="1" ht="36" customHeight="1" spans="1:6">
      <c r="A270" s="309" t="s">
        <v>3021</v>
      </c>
      <c r="B270" s="312" t="s">
        <v>3022</v>
      </c>
      <c r="C270" s="106">
        <v>630</v>
      </c>
      <c r="D270" s="313">
        <v>700</v>
      </c>
      <c r="E270" s="298">
        <f t="shared" si="18"/>
        <v>11.11</v>
      </c>
      <c r="F270" s="299" t="str">
        <f t="shared" si="19"/>
        <v>是</v>
      </c>
    </row>
    <row r="271" s="278" customFormat="1" ht="36" customHeight="1" spans="1:6">
      <c r="A271" s="314" t="s">
        <v>3041</v>
      </c>
      <c r="B271" s="312" t="s">
        <v>3042</v>
      </c>
      <c r="C271" s="106"/>
      <c r="D271" s="296"/>
      <c r="E271" s="298" t="str">
        <f t="shared" si="18"/>
        <v/>
      </c>
      <c r="F271" s="299" t="str">
        <f t="shared" si="19"/>
        <v>否</v>
      </c>
    </row>
    <row r="272" s="278" customFormat="1" ht="36" customHeight="1" spans="1:6">
      <c r="A272" s="314" t="s">
        <v>3023</v>
      </c>
      <c r="B272" s="312" t="s">
        <v>3024</v>
      </c>
      <c r="C272" s="106">
        <v>630</v>
      </c>
      <c r="D272" s="301">
        <v>700</v>
      </c>
      <c r="E272" s="298">
        <f t="shared" si="18"/>
        <v>11.11</v>
      </c>
      <c r="F272" s="299" t="str">
        <f t="shared" si="19"/>
        <v>是</v>
      </c>
    </row>
    <row r="273" s="278" customFormat="1" ht="36" customHeight="1" spans="1:6">
      <c r="A273" s="314" t="s">
        <v>3043</v>
      </c>
      <c r="B273" s="312" t="s">
        <v>3026</v>
      </c>
      <c r="C273" s="106">
        <v>61708</v>
      </c>
      <c r="D273" s="106">
        <v>50000</v>
      </c>
      <c r="E273" s="298">
        <f t="shared" si="18"/>
        <v>-18.97</v>
      </c>
      <c r="F273" s="299" t="str">
        <f t="shared" si="19"/>
        <v>是</v>
      </c>
    </row>
    <row r="274" s="278" customFormat="1" ht="36" customHeight="1" spans="1:6">
      <c r="A274" s="314" t="s">
        <v>3027</v>
      </c>
      <c r="B274" s="312" t="s">
        <v>3028</v>
      </c>
      <c r="C274" s="106">
        <v>942</v>
      </c>
      <c r="D274" s="106">
        <v>773</v>
      </c>
      <c r="E274" s="298">
        <f t="shared" si="18"/>
        <v>-17.94</v>
      </c>
      <c r="F274" s="299" t="str">
        <f t="shared" si="19"/>
        <v>是</v>
      </c>
    </row>
    <row r="275" ht="36" customHeight="1" spans="1:6">
      <c r="A275" s="314" t="s">
        <v>3044</v>
      </c>
      <c r="B275" s="315" t="s">
        <v>3045</v>
      </c>
      <c r="C275" s="106"/>
      <c r="D275" s="316"/>
      <c r="E275" s="298" t="str">
        <f t="shared" si="18"/>
        <v/>
      </c>
      <c r="F275" s="299" t="str">
        <f t="shared" si="19"/>
        <v>否</v>
      </c>
    </row>
    <row r="276" ht="36" customHeight="1" spans="1:6">
      <c r="A276" s="309" t="s">
        <v>3029</v>
      </c>
      <c r="B276" s="317" t="s">
        <v>3030</v>
      </c>
      <c r="C276" s="99">
        <v>97341</v>
      </c>
      <c r="D276" s="318">
        <v>56500</v>
      </c>
      <c r="E276" s="298">
        <f t="shared" si="18"/>
        <v>-41.96</v>
      </c>
      <c r="F276" s="299" t="str">
        <f t="shared" si="19"/>
        <v>是</v>
      </c>
    </row>
    <row r="277" ht="36" customHeight="1" spans="1:6">
      <c r="A277" s="309"/>
      <c r="B277" s="317" t="s">
        <v>3046</v>
      </c>
      <c r="C277" s="99"/>
      <c r="D277" s="316"/>
      <c r="E277" s="298" t="str">
        <f t="shared" si="18"/>
        <v/>
      </c>
      <c r="F277" s="299" t="str">
        <f t="shared" si="19"/>
        <v>否</v>
      </c>
    </row>
    <row r="278" ht="36" customHeight="1" spans="1:6">
      <c r="A278" s="319"/>
      <c r="B278" s="320" t="s">
        <v>126</v>
      </c>
      <c r="C278" s="99">
        <f>C268+C269+C276</f>
        <v>292265</v>
      </c>
      <c r="D278" s="99">
        <f>D268+D269+D276</f>
        <v>276059</v>
      </c>
      <c r="E278" s="298">
        <f t="shared" si="18"/>
        <v>-5.54</v>
      </c>
      <c r="F278" s="299" t="str">
        <f t="shared" si="19"/>
        <v>是</v>
      </c>
    </row>
    <row r="279" spans="3:4">
      <c r="C279" s="321"/>
      <c r="D279" s="321"/>
    </row>
  </sheetData>
  <mergeCells count="1">
    <mergeCell ref="B1:E1"/>
  </mergeCells>
  <conditionalFormatting sqref="B275">
    <cfRule type="expression" dxfId="1" priority="11" stopIfTrue="1">
      <formula>"len($A:$A)=3"</formula>
    </cfRule>
  </conditionalFormatting>
  <conditionalFormatting sqref="C275">
    <cfRule type="expression" dxfId="1" priority="5" stopIfTrue="1">
      <formula>"len($A:$A)=3"</formula>
    </cfRule>
  </conditionalFormatting>
  <conditionalFormatting sqref="B276:B277">
    <cfRule type="expression" dxfId="1" priority="9" stopIfTrue="1">
      <formula>"len($A:$A)=3"</formula>
    </cfRule>
  </conditionalFormatting>
  <conditionalFormatting sqref="C276:C277">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N10" sqref="N10"/>
    </sheetView>
  </sheetViews>
  <sheetFormatPr defaultColWidth="9" defaultRowHeight="13.5" outlineLevelCol="4"/>
  <cols>
    <col min="1" max="1" width="52.1333333333333" style="264" customWidth="1"/>
    <col min="2" max="4" width="20.6333333333333" customWidth="1"/>
    <col min="5" max="5" width="9" hidden="1" customWidth="1"/>
  </cols>
  <sheetData>
    <row r="1" s="263" customFormat="1" ht="45" customHeight="1" spans="1:5">
      <c r="A1" s="265" t="s">
        <v>3047</v>
      </c>
      <c r="B1" s="265"/>
      <c r="C1" s="265"/>
      <c r="D1" s="265"/>
      <c r="E1" s="266"/>
    </row>
    <row r="2" ht="20.1" customHeight="1" spans="1:5">
      <c r="A2" s="267"/>
      <c r="B2" s="268"/>
      <c r="C2" s="269"/>
      <c r="D2" s="269" t="s">
        <v>1</v>
      </c>
      <c r="E2" s="264"/>
    </row>
    <row r="3" ht="45" customHeight="1" spans="1:5">
      <c r="A3" s="184" t="s">
        <v>2458</v>
      </c>
      <c r="B3" s="95" t="s">
        <v>128</v>
      </c>
      <c r="C3" s="95" t="s">
        <v>5</v>
      </c>
      <c r="D3" s="95" t="s">
        <v>129</v>
      </c>
      <c r="E3" s="270" t="s">
        <v>134</v>
      </c>
    </row>
    <row r="4" ht="36" customHeight="1" spans="1:5">
      <c r="A4" s="271" t="s">
        <v>2555</v>
      </c>
      <c r="B4" s="272"/>
      <c r="C4" s="272"/>
      <c r="D4" s="273"/>
      <c r="E4" s="150" t="str">
        <f>IF(A4&lt;&gt;"",IF(SUM(B4:C4)&lt;&gt;0,"是","否"),"是")</f>
        <v>否</v>
      </c>
    </row>
    <row r="5" ht="36" customHeight="1" spans="1:5">
      <c r="A5" s="271" t="s">
        <v>2586</v>
      </c>
      <c r="B5" s="272"/>
      <c r="C5" s="272"/>
      <c r="D5" s="273"/>
      <c r="E5" s="150" t="str">
        <f t="shared" ref="E5:E15" si="0">IF(A5&lt;&gt;"",IF(SUM(B5:C5)&lt;&gt;0,"是","否"),"是")</f>
        <v>否</v>
      </c>
    </row>
    <row r="6" ht="36" customHeight="1" spans="1:5">
      <c r="A6" s="271" t="s">
        <v>2606</v>
      </c>
      <c r="B6" s="272"/>
      <c r="C6" s="272"/>
      <c r="D6" s="273"/>
      <c r="E6" s="150" t="str">
        <f t="shared" si="0"/>
        <v>否</v>
      </c>
    </row>
    <row r="7" ht="36" customHeight="1" spans="1:5">
      <c r="A7" s="274" t="s">
        <v>2618</v>
      </c>
      <c r="B7" s="272"/>
      <c r="C7" s="272"/>
      <c r="D7" s="273"/>
      <c r="E7" s="275" t="str">
        <f t="shared" si="0"/>
        <v>否</v>
      </c>
    </row>
    <row r="8" ht="36" customHeight="1" spans="1:5">
      <c r="A8" s="271" t="s">
        <v>2712</v>
      </c>
      <c r="B8" s="272"/>
      <c r="C8" s="272"/>
      <c r="D8" s="273"/>
      <c r="E8" s="150" t="str">
        <f t="shared" si="0"/>
        <v>否</v>
      </c>
    </row>
    <row r="9" ht="36" customHeight="1" spans="1:5">
      <c r="A9" s="271" t="s">
        <v>2751</v>
      </c>
      <c r="B9" s="272"/>
      <c r="C9" s="272"/>
      <c r="D9" s="273"/>
      <c r="E9" s="150" t="str">
        <f t="shared" si="0"/>
        <v>否</v>
      </c>
    </row>
    <row r="10" ht="36" customHeight="1" spans="1:5">
      <c r="A10" s="274" t="s">
        <v>2849</v>
      </c>
      <c r="B10" s="272"/>
      <c r="C10" s="272"/>
      <c r="D10" s="273"/>
      <c r="E10" s="275" t="str">
        <f t="shared" si="0"/>
        <v>否</v>
      </c>
    </row>
    <row r="11" ht="36" customHeight="1" spans="1:5">
      <c r="A11" s="271" t="s">
        <v>2856</v>
      </c>
      <c r="B11" s="272"/>
      <c r="C11" s="272"/>
      <c r="D11" s="273"/>
      <c r="E11" s="150" t="str">
        <f t="shared" si="0"/>
        <v>否</v>
      </c>
    </row>
    <row r="12" ht="36" customHeight="1" spans="1:5">
      <c r="A12" s="274" t="s">
        <v>2908</v>
      </c>
      <c r="B12" s="272"/>
      <c r="C12" s="272"/>
      <c r="D12" s="273"/>
      <c r="E12" s="275" t="str">
        <f t="shared" si="0"/>
        <v>否</v>
      </c>
    </row>
    <row r="13" ht="36" customHeight="1" spans="1:5">
      <c r="A13" s="274" t="s">
        <v>2942</v>
      </c>
      <c r="B13" s="272"/>
      <c r="C13" s="272"/>
      <c r="D13" s="273"/>
      <c r="E13" s="275" t="str">
        <f t="shared" si="0"/>
        <v>否</v>
      </c>
    </row>
    <row r="14" ht="36" customHeight="1" spans="1:5">
      <c r="A14" s="272" t="s">
        <v>2977</v>
      </c>
      <c r="B14" s="272"/>
      <c r="C14" s="272"/>
      <c r="D14" s="272"/>
      <c r="E14" s="275" t="str">
        <f t="shared" si="0"/>
        <v>否</v>
      </c>
    </row>
    <row r="15" ht="36" customHeight="1" spans="1:5">
      <c r="A15" s="276" t="s">
        <v>3048</v>
      </c>
      <c r="B15" s="276"/>
      <c r="C15" s="276"/>
      <c r="D15" s="276"/>
      <c r="E15" s="150" t="str">
        <f t="shared" si="0"/>
        <v>否</v>
      </c>
    </row>
    <row r="16" ht="78" customHeight="1" spans="1:5">
      <c r="A16" s="277" t="s">
        <v>2482</v>
      </c>
      <c r="B16" s="277"/>
      <c r="C16" s="277"/>
      <c r="D16" s="277"/>
      <c r="E16" s="275"/>
    </row>
  </sheetData>
  <mergeCells count="2">
    <mergeCell ref="A1:D1"/>
    <mergeCell ref="A16:D16"/>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topLeftCell="A31" workbookViewId="0">
      <selection activeCell="J45" sqref="J45"/>
    </sheetView>
  </sheetViews>
  <sheetFormatPr defaultColWidth="9" defaultRowHeight="14.25" outlineLevelCol="4"/>
  <cols>
    <col min="1" max="1" width="50.775" style="209" customWidth="1"/>
    <col min="2" max="3" width="20.6333333333333" style="209" customWidth="1"/>
    <col min="4" max="4" width="20.6333333333333" style="211" customWidth="1"/>
    <col min="5" max="5" width="4.21666666666667" style="209" hidden="1" customWidth="1"/>
    <col min="6" max="6" width="13.775" style="209"/>
    <col min="7" max="16384" width="9" style="209"/>
  </cols>
  <sheetData>
    <row r="1" ht="45" customHeight="1" spans="1:4">
      <c r="A1" s="189" t="s">
        <v>3049</v>
      </c>
      <c r="B1" s="189"/>
      <c r="C1" s="189"/>
      <c r="D1" s="190"/>
    </row>
    <row r="2" ht="20.1" customHeight="1" spans="1:4">
      <c r="A2" s="245"/>
      <c r="B2" s="246"/>
      <c r="C2" s="247"/>
      <c r="D2" s="248" t="s">
        <v>3050</v>
      </c>
    </row>
    <row r="3" ht="45" customHeight="1" spans="1:5">
      <c r="A3" s="215" t="s">
        <v>3051</v>
      </c>
      <c r="B3" s="249" t="s">
        <v>4</v>
      </c>
      <c r="C3" s="249" t="s">
        <v>5</v>
      </c>
      <c r="D3" s="250" t="s">
        <v>6</v>
      </c>
      <c r="E3" s="209" t="s">
        <v>134</v>
      </c>
    </row>
    <row r="4" ht="36" customHeight="1" spans="1:5">
      <c r="A4" s="182" t="s">
        <v>3052</v>
      </c>
      <c r="B4" s="251">
        <v>12419</v>
      </c>
      <c r="C4" s="251">
        <v>614</v>
      </c>
      <c r="D4" s="197">
        <f>IFERROR((C4/B4-1)*100,"")</f>
        <v>-95.06</v>
      </c>
      <c r="E4" s="252" t="str">
        <f t="shared" ref="E4:E41" si="0">IF(A4&lt;&gt;"",IF(SUM(B4:C4)&lt;&gt;0,"是","否"),"是")</f>
        <v>是</v>
      </c>
    </row>
    <row r="5" ht="36" customHeight="1" spans="1:5">
      <c r="A5" s="240" t="s">
        <v>3053</v>
      </c>
      <c r="B5" s="253"/>
      <c r="C5" s="254"/>
      <c r="D5" s="197" t="str">
        <f t="shared" ref="D5:D41" si="1">IFERROR((C5/B5-1)*100,"")</f>
        <v/>
      </c>
      <c r="E5" s="252" t="str">
        <f t="shared" si="0"/>
        <v>否</v>
      </c>
    </row>
    <row r="6" ht="36" customHeight="1" spans="1:5">
      <c r="A6" s="240" t="s">
        <v>3054</v>
      </c>
      <c r="B6" s="253"/>
      <c r="C6" s="253"/>
      <c r="D6" s="197" t="str">
        <f t="shared" si="1"/>
        <v/>
      </c>
      <c r="E6" s="252" t="str">
        <f t="shared" si="0"/>
        <v>否</v>
      </c>
    </row>
    <row r="7" ht="36" customHeight="1" spans="1:5">
      <c r="A7" s="240" t="s">
        <v>3055</v>
      </c>
      <c r="B7" s="255"/>
      <c r="C7" s="254"/>
      <c r="D7" s="197" t="str">
        <f t="shared" si="1"/>
        <v/>
      </c>
      <c r="E7" s="252" t="str">
        <f t="shared" si="0"/>
        <v>否</v>
      </c>
    </row>
    <row r="8" ht="36" customHeight="1" spans="1:5">
      <c r="A8" s="240" t="s">
        <v>3056</v>
      </c>
      <c r="B8" s="253"/>
      <c r="C8" s="254"/>
      <c r="D8" s="197" t="str">
        <f t="shared" si="1"/>
        <v/>
      </c>
      <c r="E8" s="252" t="str">
        <f t="shared" si="0"/>
        <v>否</v>
      </c>
    </row>
    <row r="9" ht="36" customHeight="1" spans="1:5">
      <c r="A9" s="240" t="s">
        <v>3057</v>
      </c>
      <c r="B9" s="255"/>
      <c r="C9" s="254"/>
      <c r="D9" s="197" t="str">
        <f t="shared" si="1"/>
        <v/>
      </c>
      <c r="E9" s="252" t="str">
        <f t="shared" si="0"/>
        <v>否</v>
      </c>
    </row>
    <row r="10" ht="36" customHeight="1" spans="1:5">
      <c r="A10" s="240" t="s">
        <v>3058</v>
      </c>
      <c r="B10" s="253"/>
      <c r="C10" s="254"/>
      <c r="D10" s="197" t="str">
        <f t="shared" si="1"/>
        <v/>
      </c>
      <c r="E10" s="252" t="str">
        <f t="shared" si="0"/>
        <v>否</v>
      </c>
    </row>
    <row r="11" ht="36" customHeight="1" spans="1:5">
      <c r="A11" s="240" t="s">
        <v>3059</v>
      </c>
      <c r="B11" s="253"/>
      <c r="C11" s="254"/>
      <c r="D11" s="197" t="str">
        <f t="shared" si="1"/>
        <v/>
      </c>
      <c r="E11" s="252" t="str">
        <f t="shared" si="0"/>
        <v>否</v>
      </c>
    </row>
    <row r="12" ht="36" customHeight="1" spans="1:5">
      <c r="A12" s="240" t="s">
        <v>3060</v>
      </c>
      <c r="B12" s="253"/>
      <c r="C12" s="254"/>
      <c r="D12" s="197" t="str">
        <f t="shared" si="1"/>
        <v/>
      </c>
      <c r="E12" s="252" t="str">
        <f t="shared" si="0"/>
        <v>否</v>
      </c>
    </row>
    <row r="13" ht="36" customHeight="1" spans="1:5">
      <c r="A13" s="240" t="s">
        <v>3061</v>
      </c>
      <c r="B13" s="256"/>
      <c r="C13" s="253"/>
      <c r="D13" s="197" t="str">
        <f t="shared" si="1"/>
        <v/>
      </c>
      <c r="E13" s="252" t="str">
        <f t="shared" si="0"/>
        <v>否</v>
      </c>
    </row>
    <row r="14" ht="36" customHeight="1" spans="1:5">
      <c r="A14" s="240" t="s">
        <v>3062</v>
      </c>
      <c r="B14" s="256"/>
      <c r="C14" s="254"/>
      <c r="D14" s="197" t="str">
        <f t="shared" si="1"/>
        <v/>
      </c>
      <c r="E14" s="252" t="str">
        <f t="shared" si="0"/>
        <v>否</v>
      </c>
    </row>
    <row r="15" ht="36" customHeight="1" spans="1:5">
      <c r="A15" s="240" t="s">
        <v>3063</v>
      </c>
      <c r="B15" s="256"/>
      <c r="C15" s="257"/>
      <c r="D15" s="197" t="str">
        <f t="shared" si="1"/>
        <v/>
      </c>
      <c r="E15" s="252" t="str">
        <f t="shared" si="0"/>
        <v>否</v>
      </c>
    </row>
    <row r="16" ht="36" customHeight="1" spans="1:5">
      <c r="A16" s="240" t="s">
        <v>3064</v>
      </c>
      <c r="B16" s="256"/>
      <c r="C16" s="257"/>
      <c r="D16" s="197" t="str">
        <f t="shared" si="1"/>
        <v/>
      </c>
      <c r="E16" s="252" t="str">
        <f t="shared" si="0"/>
        <v>否</v>
      </c>
    </row>
    <row r="17" ht="36" customHeight="1" spans="1:5">
      <c r="A17" s="240" t="s">
        <v>3065</v>
      </c>
      <c r="B17" s="253"/>
      <c r="C17" s="254"/>
      <c r="D17" s="197" t="str">
        <f t="shared" si="1"/>
        <v/>
      </c>
      <c r="E17" s="252" t="str">
        <f t="shared" si="0"/>
        <v>否</v>
      </c>
    </row>
    <row r="18" ht="36" customHeight="1" spans="1:5">
      <c r="A18" s="240" t="s">
        <v>3066</v>
      </c>
      <c r="B18" s="256"/>
      <c r="C18" s="257"/>
      <c r="D18" s="197" t="str">
        <f t="shared" si="1"/>
        <v/>
      </c>
      <c r="E18" s="252" t="str">
        <f t="shared" si="0"/>
        <v>否</v>
      </c>
    </row>
    <row r="19" ht="36" customHeight="1" spans="1:5">
      <c r="A19" s="240" t="s">
        <v>3067</v>
      </c>
      <c r="B19" s="256"/>
      <c r="C19" s="257"/>
      <c r="D19" s="197" t="str">
        <f t="shared" si="1"/>
        <v/>
      </c>
      <c r="E19" s="252" t="str">
        <f t="shared" si="0"/>
        <v>否</v>
      </c>
    </row>
    <row r="20" ht="36" customHeight="1" spans="1:5">
      <c r="A20" s="240" t="s">
        <v>3068</v>
      </c>
      <c r="B20" s="253"/>
      <c r="C20" s="257"/>
      <c r="D20" s="197" t="str">
        <f t="shared" si="1"/>
        <v/>
      </c>
      <c r="E20" s="252" t="str">
        <f t="shared" si="0"/>
        <v>否</v>
      </c>
    </row>
    <row r="21" ht="36" customHeight="1" spans="1:5">
      <c r="A21" s="240" t="s">
        <v>3069</v>
      </c>
      <c r="B21" s="256"/>
      <c r="C21" s="254"/>
      <c r="D21" s="197" t="str">
        <f t="shared" si="1"/>
        <v/>
      </c>
      <c r="E21" s="252" t="str">
        <f t="shared" si="0"/>
        <v>否</v>
      </c>
    </row>
    <row r="22" ht="36" customHeight="1" spans="1:5">
      <c r="A22" s="240" t="s">
        <v>3070</v>
      </c>
      <c r="B22" s="256">
        <v>12419</v>
      </c>
      <c r="C22" s="254">
        <v>614</v>
      </c>
      <c r="D22" s="197">
        <f t="shared" si="1"/>
        <v>-95.06</v>
      </c>
      <c r="E22" s="252" t="str">
        <f t="shared" si="0"/>
        <v>是</v>
      </c>
    </row>
    <row r="23" ht="36" customHeight="1" spans="1:5">
      <c r="A23" s="182" t="s">
        <v>3071</v>
      </c>
      <c r="B23" s="251"/>
      <c r="C23" s="251"/>
      <c r="D23" s="197" t="str">
        <f t="shared" si="1"/>
        <v/>
      </c>
      <c r="E23" s="252" t="str">
        <f t="shared" si="0"/>
        <v>否</v>
      </c>
    </row>
    <row r="24" ht="36" customHeight="1" spans="1:5">
      <c r="A24" s="200" t="s">
        <v>3072</v>
      </c>
      <c r="B24" s="256"/>
      <c r="C24" s="254"/>
      <c r="D24" s="197" t="str">
        <f t="shared" si="1"/>
        <v/>
      </c>
      <c r="E24" s="252" t="str">
        <f t="shared" si="0"/>
        <v>否</v>
      </c>
    </row>
    <row r="25" ht="36" customHeight="1" spans="1:5">
      <c r="A25" s="200" t="s">
        <v>3073</v>
      </c>
      <c r="B25" s="256"/>
      <c r="C25" s="254"/>
      <c r="D25" s="197" t="str">
        <f t="shared" si="1"/>
        <v/>
      </c>
      <c r="E25" s="252" t="str">
        <f t="shared" si="0"/>
        <v>否</v>
      </c>
    </row>
    <row r="26" ht="36" customHeight="1" spans="1:5">
      <c r="A26" s="200" t="s">
        <v>3074</v>
      </c>
      <c r="B26" s="256"/>
      <c r="C26" s="254"/>
      <c r="D26" s="197" t="str">
        <f t="shared" si="1"/>
        <v/>
      </c>
      <c r="E26" s="252" t="str">
        <f t="shared" si="0"/>
        <v>否</v>
      </c>
    </row>
    <row r="27" ht="36" customHeight="1" spans="1:5">
      <c r="A27" s="200" t="s">
        <v>3075</v>
      </c>
      <c r="B27" s="256"/>
      <c r="C27" s="254"/>
      <c r="D27" s="197" t="str">
        <f t="shared" si="1"/>
        <v/>
      </c>
      <c r="E27" s="252" t="str">
        <f t="shared" si="0"/>
        <v>否</v>
      </c>
    </row>
    <row r="28" ht="36" customHeight="1" spans="1:5">
      <c r="A28" s="182" t="s">
        <v>3076</v>
      </c>
      <c r="B28" s="251">
        <v>15909</v>
      </c>
      <c r="C28" s="251"/>
      <c r="D28" s="197">
        <f t="shared" si="1"/>
        <v>-100</v>
      </c>
      <c r="E28" s="252" t="str">
        <f t="shared" si="0"/>
        <v>是</v>
      </c>
    </row>
    <row r="29" ht="36" customHeight="1" spans="1:5">
      <c r="A29" s="200" t="s">
        <v>3077</v>
      </c>
      <c r="B29" s="256">
        <v>15909</v>
      </c>
      <c r="C29" s="254"/>
      <c r="D29" s="197">
        <f t="shared" si="1"/>
        <v>-100</v>
      </c>
      <c r="E29" s="252" t="str">
        <f t="shared" si="0"/>
        <v>是</v>
      </c>
    </row>
    <row r="30" ht="36" customHeight="1" spans="1:5">
      <c r="A30" s="200" t="s">
        <v>3078</v>
      </c>
      <c r="B30" s="253"/>
      <c r="C30" s="254"/>
      <c r="D30" s="197" t="str">
        <f t="shared" si="1"/>
        <v/>
      </c>
      <c r="E30" s="252" t="str">
        <f t="shared" si="0"/>
        <v>否</v>
      </c>
    </row>
    <row r="31" ht="36" customHeight="1" spans="1:5">
      <c r="A31" s="200" t="s">
        <v>3079</v>
      </c>
      <c r="B31" s="256"/>
      <c r="C31" s="254"/>
      <c r="D31" s="197" t="str">
        <f t="shared" si="1"/>
        <v/>
      </c>
      <c r="E31" s="252" t="str">
        <f t="shared" si="0"/>
        <v>否</v>
      </c>
    </row>
    <row r="32" ht="36" customHeight="1" spans="1:5">
      <c r="A32" s="182" t="s">
        <v>3080</v>
      </c>
      <c r="B32" s="251"/>
      <c r="C32" s="251"/>
      <c r="D32" s="197" t="str">
        <f t="shared" si="1"/>
        <v/>
      </c>
      <c r="E32" s="252" t="str">
        <f t="shared" si="0"/>
        <v>否</v>
      </c>
    </row>
    <row r="33" ht="36" customHeight="1" spans="1:5">
      <c r="A33" s="200" t="s">
        <v>3081</v>
      </c>
      <c r="B33" s="253"/>
      <c r="C33" s="258"/>
      <c r="D33" s="197" t="str">
        <f t="shared" si="1"/>
        <v/>
      </c>
      <c r="E33" s="252" t="str">
        <f t="shared" si="0"/>
        <v>否</v>
      </c>
    </row>
    <row r="34" ht="36" customHeight="1" spans="1:5">
      <c r="A34" s="200" t="s">
        <v>3082</v>
      </c>
      <c r="B34" s="256"/>
      <c r="C34" s="258"/>
      <c r="D34" s="197" t="str">
        <f t="shared" si="1"/>
        <v/>
      </c>
      <c r="E34" s="252" t="str">
        <f t="shared" si="0"/>
        <v>否</v>
      </c>
    </row>
    <row r="35" ht="36" customHeight="1" spans="1:5">
      <c r="A35" s="200" t="s">
        <v>3083</v>
      </c>
      <c r="B35" s="256"/>
      <c r="C35" s="257"/>
      <c r="D35" s="197" t="str">
        <f t="shared" si="1"/>
        <v/>
      </c>
      <c r="E35" s="252" t="str">
        <f t="shared" si="0"/>
        <v>否</v>
      </c>
    </row>
    <row r="36" ht="36" customHeight="1" spans="1:5">
      <c r="A36" s="182" t="s">
        <v>3084</v>
      </c>
      <c r="B36" s="259"/>
      <c r="C36" s="260"/>
      <c r="D36" s="197" t="str">
        <f t="shared" si="1"/>
        <v/>
      </c>
      <c r="E36" s="252" t="str">
        <f t="shared" si="0"/>
        <v>否</v>
      </c>
    </row>
    <row r="37" ht="36" customHeight="1" spans="1:5">
      <c r="A37" s="261" t="s">
        <v>3085</v>
      </c>
      <c r="B37" s="251">
        <f>B4+B23+B28+B32+B36</f>
        <v>28328</v>
      </c>
      <c r="C37" s="251">
        <f>C4+C23+C28+C32+C36</f>
        <v>614</v>
      </c>
      <c r="D37" s="197">
        <f t="shared" si="1"/>
        <v>-97.83</v>
      </c>
      <c r="E37" s="252" t="str">
        <f t="shared" si="0"/>
        <v>是</v>
      </c>
    </row>
    <row r="38" ht="36" customHeight="1" spans="1:5">
      <c r="A38" s="262" t="s">
        <v>3034</v>
      </c>
      <c r="B38" s="253">
        <v>8</v>
      </c>
      <c r="C38" s="258">
        <v>8</v>
      </c>
      <c r="D38" s="197">
        <f t="shared" si="1"/>
        <v>0</v>
      </c>
      <c r="E38" s="252" t="str">
        <f t="shared" si="0"/>
        <v>是</v>
      </c>
    </row>
    <row r="39" ht="36" customHeight="1" spans="1:5">
      <c r="A39" s="229" t="s">
        <v>3086</v>
      </c>
      <c r="B39" s="251">
        <v>1</v>
      </c>
      <c r="C39" s="260"/>
      <c r="D39" s="197">
        <f t="shared" si="1"/>
        <v>-100</v>
      </c>
      <c r="E39" s="252" t="str">
        <f t="shared" si="0"/>
        <v>是</v>
      </c>
    </row>
    <row r="40" ht="36" customHeight="1" spans="1:5">
      <c r="A40" s="262" t="s">
        <v>3087</v>
      </c>
      <c r="B40" s="253"/>
      <c r="C40" s="258"/>
      <c r="D40" s="197" t="str">
        <f t="shared" si="1"/>
        <v/>
      </c>
      <c r="E40" s="252" t="str">
        <f t="shared" si="0"/>
        <v>否</v>
      </c>
    </row>
    <row r="41" ht="36" customHeight="1" spans="1:5">
      <c r="A41" s="261" t="s">
        <v>66</v>
      </c>
      <c r="B41" s="251">
        <f>B37+B38+B39</f>
        <v>28337</v>
      </c>
      <c r="C41" s="251">
        <f>C37+C38+C39</f>
        <v>622</v>
      </c>
      <c r="D41" s="197">
        <f t="shared" si="1"/>
        <v>-97.8</v>
      </c>
      <c r="E41" s="252" t="str">
        <f t="shared" si="0"/>
        <v>是</v>
      </c>
    </row>
    <row r="42" spans="2:2">
      <c r="B42" s="231"/>
    </row>
    <row r="43" spans="2:3">
      <c r="B43" s="231"/>
      <c r="C43" s="231"/>
    </row>
    <row r="44" spans="2:2">
      <c r="B44" s="231"/>
    </row>
    <row r="45" spans="2:3">
      <c r="B45" s="231"/>
      <c r="C45" s="231"/>
    </row>
    <row r="46" spans="2:2">
      <c r="B46" s="231"/>
    </row>
    <row r="47" spans="2:2">
      <c r="B47" s="231"/>
    </row>
    <row r="48" spans="2:3">
      <c r="B48" s="231"/>
      <c r="C48" s="231"/>
    </row>
    <row r="49" spans="2:2">
      <c r="B49" s="231"/>
    </row>
    <row r="50" spans="2:2">
      <c r="B50" s="231"/>
    </row>
    <row r="51" spans="2:2">
      <c r="B51" s="231"/>
    </row>
    <row r="52" spans="2:2">
      <c r="B52" s="231"/>
    </row>
    <row r="53" spans="2:3">
      <c r="B53" s="231"/>
      <c r="C53" s="231"/>
    </row>
    <row r="54" spans="2:2">
      <c r="B54" s="231"/>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topLeftCell="A13" workbookViewId="0">
      <selection activeCell="I20" sqref="I20"/>
    </sheetView>
  </sheetViews>
  <sheetFormatPr defaultColWidth="9" defaultRowHeight="14.25" outlineLevelCol="4"/>
  <cols>
    <col min="1" max="1" width="50.775" style="209" customWidth="1"/>
    <col min="2" max="3" width="20.6333333333333" style="209" customWidth="1"/>
    <col min="4" max="4" width="20.6333333333333" style="211" customWidth="1"/>
    <col min="5" max="5" width="4.775" style="209" hidden="1" customWidth="1"/>
    <col min="6" max="16384" width="9" style="209"/>
  </cols>
  <sheetData>
    <row r="1" ht="45" customHeight="1" spans="1:5">
      <c r="A1" s="189" t="s">
        <v>3088</v>
      </c>
      <c r="B1" s="189"/>
      <c r="C1" s="189"/>
      <c r="D1" s="190"/>
      <c r="E1" s="234"/>
    </row>
    <row r="2" ht="20.1" customHeight="1" spans="1:5">
      <c r="A2" s="191"/>
      <c r="B2" s="191"/>
      <c r="C2" s="191"/>
      <c r="D2" s="214" t="s">
        <v>1</v>
      </c>
      <c r="E2" s="235"/>
    </row>
    <row r="3" ht="45" customHeight="1" spans="1:5">
      <c r="A3" s="236" t="s">
        <v>3</v>
      </c>
      <c r="B3" s="95" t="s">
        <v>4</v>
      </c>
      <c r="C3" s="95" t="s">
        <v>5</v>
      </c>
      <c r="D3" s="194" t="s">
        <v>6</v>
      </c>
      <c r="E3" s="209" t="s">
        <v>134</v>
      </c>
    </row>
    <row r="4" ht="35.1" customHeight="1" spans="1:5">
      <c r="A4" s="182" t="s">
        <v>3089</v>
      </c>
      <c r="B4" s="237">
        <v>8</v>
      </c>
      <c r="C4" s="237">
        <v>8</v>
      </c>
      <c r="D4" s="197">
        <f>IFERROR((C4/B4-1)*100,"")</f>
        <v>0</v>
      </c>
      <c r="E4" s="122" t="str">
        <f t="shared" ref="E4:E28" si="0">IF(A4&lt;&gt;"",IF(SUM(B4:C4)&lt;&gt;0,"是","否"),"是")</f>
        <v>是</v>
      </c>
    </row>
    <row r="5" ht="35.1" customHeight="1" spans="1:5">
      <c r="A5" s="198" t="s">
        <v>3090</v>
      </c>
      <c r="B5" s="238"/>
      <c r="C5" s="238"/>
      <c r="D5" s="197" t="str">
        <f t="shared" ref="D5:D28" si="1">IFERROR((C5/B5-1)*100,"")</f>
        <v/>
      </c>
      <c r="E5" s="122" t="str">
        <f t="shared" si="0"/>
        <v>否</v>
      </c>
    </row>
    <row r="6" ht="35.1" customHeight="1" spans="1:5">
      <c r="A6" s="198" t="s">
        <v>3091</v>
      </c>
      <c r="B6" s="238"/>
      <c r="C6" s="238"/>
      <c r="D6" s="197" t="str">
        <f t="shared" si="1"/>
        <v/>
      </c>
      <c r="E6" s="122" t="str">
        <f t="shared" si="0"/>
        <v>否</v>
      </c>
    </row>
    <row r="7" ht="35.1" customHeight="1" spans="1:5">
      <c r="A7" s="198" t="s">
        <v>3092</v>
      </c>
      <c r="B7" s="238">
        <v>8</v>
      </c>
      <c r="C7" s="238">
        <v>8</v>
      </c>
      <c r="D7" s="197">
        <f t="shared" si="1"/>
        <v>0</v>
      </c>
      <c r="E7" s="122" t="str">
        <f t="shared" si="0"/>
        <v>是</v>
      </c>
    </row>
    <row r="8" ht="35.1" customHeight="1" spans="1:5">
      <c r="A8" s="198" t="s">
        <v>3093</v>
      </c>
      <c r="B8" s="238"/>
      <c r="C8" s="238"/>
      <c r="D8" s="197" t="str">
        <f t="shared" si="1"/>
        <v/>
      </c>
      <c r="E8" s="122" t="str">
        <f t="shared" si="0"/>
        <v>否</v>
      </c>
    </row>
    <row r="9" ht="35.1" customHeight="1" spans="1:5">
      <c r="A9" s="198" t="s">
        <v>3094</v>
      </c>
      <c r="B9" s="238"/>
      <c r="C9" s="238"/>
      <c r="D9" s="197" t="str">
        <f t="shared" si="1"/>
        <v/>
      </c>
      <c r="E9" s="122" t="str">
        <f t="shared" si="0"/>
        <v>否</v>
      </c>
    </row>
    <row r="10" ht="35.1" customHeight="1" spans="1:5">
      <c r="A10" s="198" t="s">
        <v>3095</v>
      </c>
      <c r="B10" s="238"/>
      <c r="C10" s="238"/>
      <c r="D10" s="197" t="str">
        <f t="shared" si="1"/>
        <v/>
      </c>
      <c r="E10" s="122" t="str">
        <f t="shared" si="0"/>
        <v>否</v>
      </c>
    </row>
    <row r="11" ht="35.1" customHeight="1" spans="1:5">
      <c r="A11" s="182" t="s">
        <v>3096</v>
      </c>
      <c r="B11" s="239"/>
      <c r="C11" s="239"/>
      <c r="D11" s="197" t="str">
        <f t="shared" si="1"/>
        <v/>
      </c>
      <c r="E11" s="122" t="str">
        <f t="shared" si="0"/>
        <v>否</v>
      </c>
    </row>
    <row r="12" ht="35.1" customHeight="1" spans="1:5">
      <c r="A12" s="198" t="s">
        <v>3097</v>
      </c>
      <c r="B12" s="238"/>
      <c r="C12" s="238"/>
      <c r="D12" s="197" t="str">
        <f t="shared" si="1"/>
        <v/>
      </c>
      <c r="E12" s="122" t="str">
        <f t="shared" si="0"/>
        <v>否</v>
      </c>
    </row>
    <row r="13" ht="35.1" customHeight="1" spans="1:5">
      <c r="A13" s="198" t="s">
        <v>3098</v>
      </c>
      <c r="B13" s="238"/>
      <c r="C13" s="238"/>
      <c r="D13" s="197" t="str">
        <f t="shared" si="1"/>
        <v/>
      </c>
      <c r="E13" s="122" t="str">
        <f t="shared" si="0"/>
        <v>否</v>
      </c>
    </row>
    <row r="14" ht="35.1" customHeight="1" spans="1:5">
      <c r="A14" s="198" t="s">
        <v>3099</v>
      </c>
      <c r="B14" s="238"/>
      <c r="C14" s="238"/>
      <c r="D14" s="197" t="str">
        <f t="shared" si="1"/>
        <v/>
      </c>
      <c r="E14" s="122" t="str">
        <f t="shared" si="0"/>
        <v>否</v>
      </c>
    </row>
    <row r="15" ht="35.1" customHeight="1" spans="1:5">
      <c r="A15" s="198" t="s">
        <v>3100</v>
      </c>
      <c r="B15" s="238"/>
      <c r="C15" s="238"/>
      <c r="D15" s="197" t="str">
        <f t="shared" si="1"/>
        <v/>
      </c>
      <c r="E15" s="122" t="str">
        <f t="shared" si="0"/>
        <v>否</v>
      </c>
    </row>
    <row r="16" ht="35.1" customHeight="1" spans="1:5">
      <c r="A16" s="198" t="s">
        <v>3101</v>
      </c>
      <c r="B16" s="238"/>
      <c r="C16" s="238"/>
      <c r="D16" s="197" t="str">
        <f t="shared" si="1"/>
        <v/>
      </c>
      <c r="E16" s="122" t="str">
        <f t="shared" si="0"/>
        <v>否</v>
      </c>
    </row>
    <row r="17" s="233" customFormat="1" ht="35.1" customHeight="1" spans="1:5">
      <c r="A17" s="182" t="s">
        <v>3102</v>
      </c>
      <c r="B17" s="239"/>
      <c r="C17" s="239"/>
      <c r="D17" s="197" t="str">
        <f t="shared" si="1"/>
        <v/>
      </c>
      <c r="E17" s="122" t="str">
        <f t="shared" si="0"/>
        <v>否</v>
      </c>
    </row>
    <row r="18" ht="35.1" customHeight="1" spans="1:5">
      <c r="A18" s="198" t="s">
        <v>3103</v>
      </c>
      <c r="B18" s="238"/>
      <c r="C18" s="238"/>
      <c r="D18" s="197" t="str">
        <f t="shared" si="1"/>
        <v/>
      </c>
      <c r="E18" s="122" t="str">
        <f t="shared" si="0"/>
        <v>否</v>
      </c>
    </row>
    <row r="19" ht="35.1" customHeight="1" spans="1:5">
      <c r="A19" s="182" t="s">
        <v>3104</v>
      </c>
      <c r="B19" s="239"/>
      <c r="C19" s="239"/>
      <c r="D19" s="197" t="str">
        <f t="shared" si="1"/>
        <v/>
      </c>
      <c r="E19" s="122" t="str">
        <f t="shared" si="0"/>
        <v>否</v>
      </c>
    </row>
    <row r="20" ht="35.1" customHeight="1" spans="1:5">
      <c r="A20" s="240" t="s">
        <v>3105</v>
      </c>
      <c r="B20" s="238"/>
      <c r="C20" s="238"/>
      <c r="D20" s="197" t="str">
        <f t="shared" si="1"/>
        <v/>
      </c>
      <c r="E20" s="122" t="str">
        <f t="shared" si="0"/>
        <v>否</v>
      </c>
    </row>
    <row r="21" ht="35.1" customHeight="1" spans="1:5">
      <c r="A21" s="182" t="s">
        <v>3106</v>
      </c>
      <c r="B21" s="239"/>
      <c r="C21" s="239"/>
      <c r="D21" s="197" t="str">
        <f t="shared" si="1"/>
        <v/>
      </c>
      <c r="E21" s="122" t="str">
        <f t="shared" si="0"/>
        <v>否</v>
      </c>
    </row>
    <row r="22" ht="35.1" customHeight="1" spans="1:5">
      <c r="A22" s="198" t="s">
        <v>3107</v>
      </c>
      <c r="B22" s="238"/>
      <c r="C22" s="238"/>
      <c r="D22" s="197" t="str">
        <f t="shared" si="1"/>
        <v/>
      </c>
      <c r="E22" s="122" t="str">
        <f t="shared" si="0"/>
        <v>否</v>
      </c>
    </row>
    <row r="23" ht="35.1" customHeight="1" spans="1:5">
      <c r="A23" s="227" t="s">
        <v>3108</v>
      </c>
      <c r="B23" s="239">
        <f>B4+B11+B17+B19+B21</f>
        <v>8</v>
      </c>
      <c r="C23" s="239">
        <f>C4+C11+C17+C19+C21</f>
        <v>8</v>
      </c>
      <c r="D23" s="197">
        <f t="shared" si="1"/>
        <v>0</v>
      </c>
      <c r="E23" s="122" t="str">
        <f t="shared" si="0"/>
        <v>是</v>
      </c>
    </row>
    <row r="24" ht="35.1" customHeight="1" spans="1:5">
      <c r="A24" s="241" t="s">
        <v>119</v>
      </c>
      <c r="B24" s="239"/>
      <c r="C24" s="239"/>
      <c r="D24" s="197" t="str">
        <f t="shared" si="1"/>
        <v/>
      </c>
      <c r="E24" s="122" t="str">
        <f t="shared" si="0"/>
        <v>否</v>
      </c>
    </row>
    <row r="25" ht="35.1" customHeight="1" spans="1:5">
      <c r="A25" s="242" t="s">
        <v>3109</v>
      </c>
      <c r="B25" s="238"/>
      <c r="C25" s="238"/>
      <c r="D25" s="197" t="str">
        <f t="shared" si="1"/>
        <v/>
      </c>
      <c r="E25" s="122" t="str">
        <f t="shared" si="0"/>
        <v>否</v>
      </c>
    </row>
    <row r="26" ht="35.1" customHeight="1" spans="1:5">
      <c r="A26" s="243" t="s">
        <v>3110</v>
      </c>
      <c r="B26" s="238">
        <v>28329</v>
      </c>
      <c r="C26" s="238">
        <v>614</v>
      </c>
      <c r="D26" s="197">
        <f t="shared" si="1"/>
        <v>-97.83</v>
      </c>
      <c r="E26" s="122" t="str">
        <f t="shared" si="0"/>
        <v>是</v>
      </c>
    </row>
    <row r="27" ht="35.1" customHeight="1" spans="1:5">
      <c r="A27" s="244" t="s">
        <v>3111</v>
      </c>
      <c r="B27" s="239"/>
      <c r="C27" s="239"/>
      <c r="D27" s="197" t="str">
        <f t="shared" si="1"/>
        <v/>
      </c>
      <c r="E27" s="122" t="str">
        <f t="shared" si="0"/>
        <v>否</v>
      </c>
    </row>
    <row r="28" ht="35.1" customHeight="1" spans="1:5">
      <c r="A28" s="201" t="s">
        <v>126</v>
      </c>
      <c r="B28" s="239">
        <v>28337</v>
      </c>
      <c r="C28" s="239">
        <v>622</v>
      </c>
      <c r="D28" s="197">
        <f t="shared" si="1"/>
        <v>-97.8</v>
      </c>
      <c r="E28" s="122" t="str">
        <f t="shared" si="0"/>
        <v>是</v>
      </c>
    </row>
    <row r="29" spans="2:2">
      <c r="B29" s="231"/>
    </row>
    <row r="30" spans="2:3">
      <c r="B30" s="231"/>
      <c r="C30" s="231"/>
    </row>
    <row r="31" spans="2:2">
      <c r="B31" s="231"/>
    </row>
    <row r="32" spans="2:3">
      <c r="B32" s="231"/>
      <c r="C32" s="231"/>
    </row>
    <row r="33" spans="2:2">
      <c r="B33" s="231"/>
    </row>
    <row r="34" spans="2:2">
      <c r="B34" s="231"/>
    </row>
    <row r="35" spans="2:3">
      <c r="B35" s="231"/>
      <c r="C35" s="231"/>
    </row>
    <row r="36" spans="2:2">
      <c r="B36" s="231"/>
    </row>
    <row r="37" spans="2:2">
      <c r="B37" s="231"/>
    </row>
    <row r="38" spans="2:2">
      <c r="B38" s="231"/>
    </row>
    <row r="39" spans="2:2">
      <c r="B39" s="231"/>
    </row>
    <row r="40" spans="2:3">
      <c r="B40" s="231"/>
      <c r="C40" s="231"/>
    </row>
    <row r="41" spans="2:2">
      <c r="B41" s="231"/>
    </row>
  </sheetData>
  <mergeCells count="1">
    <mergeCell ref="A1:D1"/>
  </mergeCells>
  <conditionalFormatting sqref="E29">
    <cfRule type="cellIs" dxfId="3" priority="1" stopIfTrue="1" operator="lessThanOrEqual">
      <formula>-1</formula>
    </cfRule>
  </conditionalFormatting>
  <conditionalFormatting sqref="E3:E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workbookViewId="0">
      <selection activeCell="A1" sqref="A1:D1"/>
    </sheetView>
  </sheetViews>
  <sheetFormatPr defaultColWidth="9" defaultRowHeight="20.25" outlineLevelCol="4"/>
  <cols>
    <col min="1" max="1" width="52.6666666666667" style="209" customWidth="1"/>
    <col min="2" max="2" width="20.6333333333333" style="209" customWidth="1"/>
    <col min="3" max="3" width="20.6333333333333" style="210" customWidth="1"/>
    <col min="4" max="4" width="20.6333333333333" style="211" customWidth="1"/>
    <col min="5" max="5" width="4.44166666666667" style="209" hidden="1" customWidth="1"/>
    <col min="6" max="16384" width="9" style="209"/>
  </cols>
  <sheetData>
    <row r="1" ht="45" customHeight="1" spans="1:4">
      <c r="A1" s="189" t="s">
        <v>3112</v>
      </c>
      <c r="B1" s="189"/>
      <c r="C1" s="212"/>
      <c r="D1" s="190"/>
    </row>
    <row r="2" ht="20.1" customHeight="1" spans="1:4">
      <c r="A2" s="191"/>
      <c r="B2" s="191"/>
      <c r="C2" s="213"/>
      <c r="D2" s="214" t="s">
        <v>1</v>
      </c>
    </row>
    <row r="3" ht="45" customHeight="1" spans="1:5">
      <c r="A3" s="215" t="s">
        <v>3051</v>
      </c>
      <c r="B3" s="95" t="s">
        <v>4</v>
      </c>
      <c r="C3" s="95" t="s">
        <v>5</v>
      </c>
      <c r="D3" s="194" t="s">
        <v>6</v>
      </c>
      <c r="E3" s="209" t="s">
        <v>134</v>
      </c>
    </row>
    <row r="4" ht="36" customHeight="1" spans="1:5">
      <c r="A4" s="182" t="s">
        <v>3113</v>
      </c>
      <c r="B4" s="118">
        <v>12419</v>
      </c>
      <c r="C4" s="216">
        <v>614</v>
      </c>
      <c r="D4" s="197">
        <f>IFERROR((C4/B4-1)*100,"")</f>
        <v>-95.06</v>
      </c>
      <c r="E4" s="217" t="str">
        <f t="shared" ref="E4:E35" si="0">IF(A4&lt;&gt;"",IF(SUM(B4:C4)&lt;&gt;0,"是","否"),"是")</f>
        <v>是</v>
      </c>
    </row>
    <row r="5" ht="36" customHeight="1" spans="1:5">
      <c r="A5" s="200" t="s">
        <v>3053</v>
      </c>
      <c r="B5" s="118"/>
      <c r="C5" s="218"/>
      <c r="D5" s="197" t="str">
        <f t="shared" ref="D5:D35" si="1">IFERROR((C5/B5-1)*100,"")</f>
        <v/>
      </c>
      <c r="E5" s="217" t="str">
        <f t="shared" si="0"/>
        <v>否</v>
      </c>
    </row>
    <row r="6" ht="36" customHeight="1" spans="1:5">
      <c r="A6" s="200" t="s">
        <v>3054</v>
      </c>
      <c r="B6" s="199"/>
      <c r="C6" s="218"/>
      <c r="D6" s="197" t="str">
        <f t="shared" si="1"/>
        <v/>
      </c>
      <c r="E6" s="217" t="str">
        <f t="shared" si="0"/>
        <v>否</v>
      </c>
    </row>
    <row r="7" ht="36" customHeight="1" spans="1:5">
      <c r="A7" s="200" t="s">
        <v>3055</v>
      </c>
      <c r="B7" s="219"/>
      <c r="C7" s="218"/>
      <c r="D7" s="197" t="str">
        <f t="shared" si="1"/>
        <v/>
      </c>
      <c r="E7" s="217" t="str">
        <f t="shared" si="0"/>
        <v>否</v>
      </c>
    </row>
    <row r="8" ht="36" customHeight="1" spans="1:5">
      <c r="A8" s="200" t="s">
        <v>3056</v>
      </c>
      <c r="B8" s="220"/>
      <c r="C8" s="218">
        <v>0</v>
      </c>
      <c r="D8" s="197" t="str">
        <f t="shared" si="1"/>
        <v/>
      </c>
      <c r="E8" s="217" t="str">
        <f t="shared" si="0"/>
        <v>否</v>
      </c>
    </row>
    <row r="9" ht="36" customHeight="1" spans="1:5">
      <c r="A9" s="200" t="s">
        <v>3057</v>
      </c>
      <c r="B9" s="219"/>
      <c r="C9" s="218"/>
      <c r="D9" s="197" t="str">
        <f t="shared" si="1"/>
        <v/>
      </c>
      <c r="E9" s="217" t="str">
        <f t="shared" si="0"/>
        <v>否</v>
      </c>
    </row>
    <row r="10" ht="36" customHeight="1" spans="1:5">
      <c r="A10" s="200" t="s">
        <v>3060</v>
      </c>
      <c r="B10" s="220"/>
      <c r="C10" s="218"/>
      <c r="D10" s="197" t="str">
        <f t="shared" si="1"/>
        <v/>
      </c>
      <c r="E10" s="217" t="str">
        <f t="shared" si="0"/>
        <v>否</v>
      </c>
    </row>
    <row r="11" ht="36" customHeight="1" spans="1:5">
      <c r="A11" s="200" t="s">
        <v>3061</v>
      </c>
      <c r="B11" s="220"/>
      <c r="C11" s="221"/>
      <c r="D11" s="197" t="str">
        <f t="shared" si="1"/>
        <v/>
      </c>
      <c r="E11" s="217" t="str">
        <f t="shared" si="0"/>
        <v>否</v>
      </c>
    </row>
    <row r="12" ht="36" customHeight="1" spans="1:5">
      <c r="A12" s="200" t="s">
        <v>3062</v>
      </c>
      <c r="B12" s="219"/>
      <c r="C12" s="222"/>
      <c r="D12" s="197" t="str">
        <f t="shared" si="1"/>
        <v/>
      </c>
      <c r="E12" s="217" t="str">
        <f t="shared" si="0"/>
        <v>否</v>
      </c>
    </row>
    <row r="13" ht="36" customHeight="1" spans="1:5">
      <c r="A13" s="200" t="s">
        <v>3063</v>
      </c>
      <c r="B13" s="219"/>
      <c r="C13" s="218"/>
      <c r="D13" s="197" t="str">
        <f t="shared" si="1"/>
        <v/>
      </c>
      <c r="E13" s="217" t="str">
        <f t="shared" si="0"/>
        <v>否</v>
      </c>
    </row>
    <row r="14" ht="36" customHeight="1" spans="1:5">
      <c r="A14" s="200" t="s">
        <v>3059</v>
      </c>
      <c r="B14" s="219"/>
      <c r="C14" s="218"/>
      <c r="D14" s="197" t="str">
        <f t="shared" si="1"/>
        <v/>
      </c>
      <c r="E14" s="217" t="str">
        <f t="shared" si="0"/>
        <v>否</v>
      </c>
    </row>
    <row r="15" ht="36" customHeight="1" spans="1:5">
      <c r="A15" s="200" t="s">
        <v>3114</v>
      </c>
      <c r="B15" s="219"/>
      <c r="C15" s="221"/>
      <c r="D15" s="197" t="str">
        <f t="shared" si="1"/>
        <v/>
      </c>
      <c r="E15" s="217" t="str">
        <f t="shared" si="0"/>
        <v>否</v>
      </c>
    </row>
    <row r="16" ht="36" customHeight="1" spans="1:5">
      <c r="A16" s="200" t="s">
        <v>3065</v>
      </c>
      <c r="B16" s="219"/>
      <c r="C16" s="218"/>
      <c r="D16" s="197" t="str">
        <f t="shared" si="1"/>
        <v/>
      </c>
      <c r="E16" s="217" t="str">
        <f t="shared" si="0"/>
        <v>否</v>
      </c>
    </row>
    <row r="17" ht="36" customHeight="1" spans="1:5">
      <c r="A17" s="200" t="s">
        <v>3066</v>
      </c>
      <c r="B17" s="219"/>
      <c r="C17" s="218"/>
      <c r="D17" s="197" t="str">
        <f t="shared" si="1"/>
        <v/>
      </c>
      <c r="E17" s="217" t="str">
        <f t="shared" si="0"/>
        <v>否</v>
      </c>
    </row>
    <row r="18" ht="36" customHeight="1" spans="1:5">
      <c r="A18" s="200" t="s">
        <v>3067</v>
      </c>
      <c r="B18" s="219"/>
      <c r="C18" s="218"/>
      <c r="D18" s="197" t="str">
        <f t="shared" si="1"/>
        <v/>
      </c>
      <c r="E18" s="217" t="str">
        <f t="shared" si="0"/>
        <v>否</v>
      </c>
    </row>
    <row r="19" ht="36" customHeight="1" spans="1:5">
      <c r="A19" s="200" t="s">
        <v>3069</v>
      </c>
      <c r="B19" s="220"/>
      <c r="C19" s="218"/>
      <c r="D19" s="197" t="str">
        <f t="shared" si="1"/>
        <v/>
      </c>
      <c r="E19" s="217" t="str">
        <f t="shared" si="0"/>
        <v>否</v>
      </c>
    </row>
    <row r="20" ht="36" customHeight="1" spans="1:5">
      <c r="A20" s="200" t="s">
        <v>3070</v>
      </c>
      <c r="B20" s="219">
        <v>12419</v>
      </c>
      <c r="C20" s="218">
        <v>614</v>
      </c>
      <c r="D20" s="197">
        <f t="shared" si="1"/>
        <v>-95.06</v>
      </c>
      <c r="E20" s="217" t="str">
        <f t="shared" si="0"/>
        <v>是</v>
      </c>
    </row>
    <row r="21" ht="36" customHeight="1" spans="1:5">
      <c r="A21" s="182" t="s">
        <v>3115</v>
      </c>
      <c r="B21" s="223"/>
      <c r="C21" s="223"/>
      <c r="D21" s="197" t="str">
        <f t="shared" si="1"/>
        <v/>
      </c>
      <c r="E21" s="217" t="str">
        <f t="shared" si="0"/>
        <v>否</v>
      </c>
    </row>
    <row r="22" ht="36" customHeight="1" spans="1:5">
      <c r="A22" s="200" t="s">
        <v>3072</v>
      </c>
      <c r="B22" s="224"/>
      <c r="C22" s="224"/>
      <c r="D22" s="197" t="str">
        <f t="shared" si="1"/>
        <v/>
      </c>
      <c r="E22" s="217" t="str">
        <f t="shared" si="0"/>
        <v>否</v>
      </c>
    </row>
    <row r="23" ht="36" customHeight="1" spans="1:5">
      <c r="A23" s="200" t="s">
        <v>3073</v>
      </c>
      <c r="B23" s="224">
        <v>0</v>
      </c>
      <c r="C23" s="224"/>
      <c r="D23" s="197" t="str">
        <f t="shared" si="1"/>
        <v/>
      </c>
      <c r="E23" s="217" t="str">
        <f t="shared" si="0"/>
        <v>否</v>
      </c>
    </row>
    <row r="24" ht="36" customHeight="1" spans="1:5">
      <c r="A24" s="182" t="s">
        <v>3116</v>
      </c>
      <c r="B24" s="196">
        <v>15909</v>
      </c>
      <c r="C24" s="196">
        <f>SUM(C25:C27)</f>
        <v>0</v>
      </c>
      <c r="D24" s="197">
        <f t="shared" si="1"/>
        <v>-100</v>
      </c>
      <c r="E24" s="217" t="str">
        <f t="shared" si="0"/>
        <v>是</v>
      </c>
    </row>
    <row r="25" ht="36" customHeight="1" spans="1:5">
      <c r="A25" s="200" t="s">
        <v>3117</v>
      </c>
      <c r="B25" s="199">
        <v>15909</v>
      </c>
      <c r="C25" s="199"/>
      <c r="D25" s="197">
        <f t="shared" si="1"/>
        <v>-100</v>
      </c>
      <c r="E25" s="217" t="str">
        <f t="shared" si="0"/>
        <v>是</v>
      </c>
    </row>
    <row r="26" ht="36" customHeight="1" spans="1:5">
      <c r="A26" s="200" t="s">
        <v>3118</v>
      </c>
      <c r="B26" s="199"/>
      <c r="C26" s="199"/>
      <c r="D26" s="197" t="str">
        <f t="shared" si="1"/>
        <v/>
      </c>
      <c r="E26" s="217" t="str">
        <f t="shared" si="0"/>
        <v>否</v>
      </c>
    </row>
    <row r="27" ht="36" customHeight="1" spans="1:5">
      <c r="A27" s="200" t="s">
        <v>3119</v>
      </c>
      <c r="B27" s="138"/>
      <c r="C27" s="224">
        <f>SUM(C28:C29)</f>
        <v>0</v>
      </c>
      <c r="D27" s="197" t="str">
        <f t="shared" si="1"/>
        <v/>
      </c>
      <c r="E27" s="217" t="str">
        <f t="shared" si="0"/>
        <v>否</v>
      </c>
    </row>
    <row r="28" ht="36" customHeight="1" spans="1:5">
      <c r="A28" s="182" t="s">
        <v>3120</v>
      </c>
      <c r="B28" s="196"/>
      <c r="C28" s="196"/>
      <c r="D28" s="197" t="str">
        <f t="shared" si="1"/>
        <v/>
      </c>
      <c r="E28" s="217" t="str">
        <f t="shared" si="0"/>
        <v>否</v>
      </c>
    </row>
    <row r="29" ht="36" customHeight="1" spans="1:5">
      <c r="A29" s="200" t="s">
        <v>3082</v>
      </c>
      <c r="B29" s="138"/>
      <c r="C29" s="225"/>
      <c r="D29" s="197" t="str">
        <f t="shared" si="1"/>
        <v/>
      </c>
      <c r="E29" s="217" t="str">
        <f t="shared" si="0"/>
        <v>否</v>
      </c>
    </row>
    <row r="30" ht="36" customHeight="1" spans="1:5">
      <c r="A30" s="182" t="s">
        <v>3121</v>
      </c>
      <c r="B30" s="206"/>
      <c r="C30" s="226"/>
      <c r="D30" s="197" t="str">
        <f t="shared" si="1"/>
        <v/>
      </c>
      <c r="E30" s="217" t="str">
        <f t="shared" si="0"/>
        <v>否</v>
      </c>
    </row>
    <row r="31" ht="36" customHeight="1" spans="1:5">
      <c r="A31" s="227" t="s">
        <v>3122</v>
      </c>
      <c r="B31" s="118">
        <f>B4+B21+B24+B28+B30</f>
        <v>28328</v>
      </c>
      <c r="C31" s="118">
        <f>C4+C21+C24+C28+C30</f>
        <v>614</v>
      </c>
      <c r="D31" s="197">
        <f t="shared" si="1"/>
        <v>-97.83</v>
      </c>
      <c r="E31" s="217" t="str">
        <f t="shared" si="0"/>
        <v>是</v>
      </c>
    </row>
    <row r="32" ht="36" customHeight="1" spans="1:5">
      <c r="A32" s="228" t="s">
        <v>3034</v>
      </c>
      <c r="B32" s="196">
        <v>8</v>
      </c>
      <c r="C32" s="196">
        <v>8</v>
      </c>
      <c r="D32" s="197">
        <f t="shared" si="1"/>
        <v>0</v>
      </c>
      <c r="E32" s="217" t="str">
        <f t="shared" si="0"/>
        <v>是</v>
      </c>
    </row>
    <row r="33" ht="36" customHeight="1" spans="1:5">
      <c r="A33" s="229" t="s">
        <v>3086</v>
      </c>
      <c r="B33" s="230">
        <v>1</v>
      </c>
      <c r="C33" s="196"/>
      <c r="D33" s="197">
        <f t="shared" si="1"/>
        <v>-100</v>
      </c>
      <c r="E33" s="217" t="str">
        <f t="shared" si="0"/>
        <v>是</v>
      </c>
    </row>
    <row r="34" ht="36" customHeight="1" spans="1:5">
      <c r="A34" s="228" t="s">
        <v>3087</v>
      </c>
      <c r="B34" s="118"/>
      <c r="C34" s="118"/>
      <c r="D34" s="197" t="str">
        <f t="shared" si="1"/>
        <v/>
      </c>
      <c r="E34" s="217" t="str">
        <f t="shared" si="0"/>
        <v>否</v>
      </c>
    </row>
    <row r="35" ht="36" customHeight="1" spans="1:5">
      <c r="A35" s="201" t="s">
        <v>66</v>
      </c>
      <c r="B35" s="118">
        <f>B31+B32+B33</f>
        <v>28337</v>
      </c>
      <c r="C35" s="118">
        <f>C31+C32+C33</f>
        <v>622</v>
      </c>
      <c r="D35" s="197">
        <f t="shared" si="1"/>
        <v>-97.8</v>
      </c>
      <c r="E35" s="217" t="str">
        <f t="shared" si="0"/>
        <v>是</v>
      </c>
    </row>
    <row r="36" spans="2:2">
      <c r="B36" s="231"/>
    </row>
    <row r="37" spans="2:2">
      <c r="B37" s="232"/>
    </row>
    <row r="38" spans="2:2">
      <c r="B38" s="231"/>
    </row>
    <row r="39" spans="2:2">
      <c r="B39" s="232"/>
    </row>
    <row r="40" spans="2:2">
      <c r="B40" s="231"/>
    </row>
    <row r="41" spans="2:2">
      <c r="B41" s="231"/>
    </row>
    <row r="42" spans="2:2">
      <c r="B42" s="232"/>
    </row>
    <row r="43" spans="2:2">
      <c r="B43" s="231"/>
    </row>
    <row r="44" spans="2:2">
      <c r="B44" s="231"/>
    </row>
    <row r="45" spans="2:2">
      <c r="B45" s="231"/>
    </row>
    <row r="46" spans="2:2">
      <c r="B46" s="231"/>
    </row>
    <row r="47" spans="2:2">
      <c r="B47" s="232"/>
    </row>
    <row r="48" spans="2:2">
      <c r="B48" s="231"/>
    </row>
  </sheetData>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workbookViewId="0">
      <selection activeCell="J6" sqref="J6"/>
    </sheetView>
  </sheetViews>
  <sheetFormatPr defaultColWidth="9" defaultRowHeight="13.5" outlineLevelCol="4"/>
  <cols>
    <col min="1" max="1" width="50.775" customWidth="1"/>
    <col min="2" max="3" width="20.6333333333333" customWidth="1"/>
    <col min="4" max="4" width="20.6333333333333" style="188" customWidth="1"/>
    <col min="5" max="5" width="5.33333333333333" hidden="1" customWidth="1"/>
  </cols>
  <sheetData>
    <row r="1" ht="45" customHeight="1" spans="1:4">
      <c r="A1" s="189" t="s">
        <v>3123</v>
      </c>
      <c r="B1" s="189"/>
      <c r="C1" s="189"/>
      <c r="D1" s="190"/>
    </row>
    <row r="2" ht="20.1" customHeight="1" spans="1:4">
      <c r="A2" s="191"/>
      <c r="B2" s="191"/>
      <c r="C2" s="191"/>
      <c r="D2" s="192" t="s">
        <v>1</v>
      </c>
    </row>
    <row r="3" ht="45" customHeight="1" spans="1:5">
      <c r="A3" s="193" t="s">
        <v>3124</v>
      </c>
      <c r="B3" s="95" t="s">
        <v>4</v>
      </c>
      <c r="C3" s="95" t="s">
        <v>5</v>
      </c>
      <c r="D3" s="194" t="s">
        <v>6</v>
      </c>
      <c r="E3" s="195" t="s">
        <v>134</v>
      </c>
    </row>
    <row r="4" ht="36" customHeight="1" spans="1:5">
      <c r="A4" s="182" t="s">
        <v>3089</v>
      </c>
      <c r="B4" s="196">
        <v>8</v>
      </c>
      <c r="C4" s="196">
        <v>8</v>
      </c>
      <c r="D4" s="197">
        <f>IFERROR((C4/B4-1)*100,"")</f>
        <v>0</v>
      </c>
      <c r="E4" s="167" t="str">
        <f>IF(A4&lt;&gt;"",IF(SUM(B4:C4)&lt;&gt;0,"是","否"),"是")</f>
        <v>是</v>
      </c>
    </row>
    <row r="5" ht="36" customHeight="1" spans="1:5">
      <c r="A5" s="198" t="s">
        <v>3125</v>
      </c>
      <c r="B5" s="199"/>
      <c r="C5" s="199"/>
      <c r="D5" s="197" t="str">
        <f>IFERROR((C5/B5-1)*100,"")</f>
        <v/>
      </c>
      <c r="E5" s="167" t="str">
        <f>IF(A5&lt;&gt;"",IF(SUM(B5:C5)&lt;&gt;0,"是","否"),"是")</f>
        <v>否</v>
      </c>
    </row>
    <row r="6" ht="36" customHeight="1" spans="1:5">
      <c r="A6" s="198" t="s">
        <v>3092</v>
      </c>
      <c r="B6" s="199">
        <v>8</v>
      </c>
      <c r="C6" s="199">
        <v>8</v>
      </c>
      <c r="D6" s="197"/>
      <c r="E6" s="167"/>
    </row>
    <row r="7" ht="36" customHeight="1" spans="1:5">
      <c r="A7" s="198" t="s">
        <v>3095</v>
      </c>
      <c r="B7" s="199"/>
      <c r="C7" s="199"/>
      <c r="D7" s="197" t="str">
        <f t="shared" ref="D7:D22" si="0">IFERROR((C7/B7-1)*100,"")</f>
        <v/>
      </c>
      <c r="E7" s="167" t="str">
        <f t="shared" ref="E7:E22" si="1">IF(A7&lt;&gt;"",IF(SUM(B7:C7)&lt;&gt;0,"是","否"),"是")</f>
        <v>否</v>
      </c>
    </row>
    <row r="8" ht="36" customHeight="1" spans="1:5">
      <c r="A8" s="182" t="s">
        <v>3096</v>
      </c>
      <c r="B8" s="196"/>
      <c r="C8" s="196"/>
      <c r="D8" s="197" t="str">
        <f t="shared" si="0"/>
        <v/>
      </c>
      <c r="E8" s="167" t="str">
        <f t="shared" si="1"/>
        <v>否</v>
      </c>
    </row>
    <row r="9" ht="36" customHeight="1" spans="1:5">
      <c r="A9" s="198" t="s">
        <v>3097</v>
      </c>
      <c r="B9" s="199"/>
      <c r="C9" s="199"/>
      <c r="D9" s="197" t="str">
        <f t="shared" si="0"/>
        <v/>
      </c>
      <c r="E9" s="167" t="str">
        <f t="shared" si="1"/>
        <v>否</v>
      </c>
    </row>
    <row r="10" ht="36" customHeight="1" spans="1:5">
      <c r="A10" s="198" t="s">
        <v>3101</v>
      </c>
      <c r="B10" s="199"/>
      <c r="C10" s="199"/>
      <c r="D10" s="197" t="str">
        <f t="shared" si="0"/>
        <v/>
      </c>
      <c r="E10" s="167" t="str">
        <f t="shared" si="1"/>
        <v>否</v>
      </c>
    </row>
    <row r="11" ht="36" customHeight="1" spans="1:5">
      <c r="A11" s="182" t="s">
        <v>3102</v>
      </c>
      <c r="B11" s="196">
        <f>B12</f>
        <v>0</v>
      </c>
      <c r="C11" s="196">
        <f>C12</f>
        <v>0</v>
      </c>
      <c r="D11" s="197" t="str">
        <f t="shared" si="0"/>
        <v/>
      </c>
      <c r="E11" s="167" t="str">
        <f t="shared" si="1"/>
        <v>否</v>
      </c>
    </row>
    <row r="12" ht="36" customHeight="1" spans="1:5">
      <c r="A12" s="198" t="s">
        <v>3103</v>
      </c>
      <c r="B12" s="199"/>
      <c r="C12" s="199"/>
      <c r="D12" s="197" t="str">
        <f t="shared" si="0"/>
        <v/>
      </c>
      <c r="E12" s="167" t="str">
        <f t="shared" si="1"/>
        <v>否</v>
      </c>
    </row>
    <row r="13" ht="36" customHeight="1" spans="1:5">
      <c r="A13" s="182" t="s">
        <v>3104</v>
      </c>
      <c r="B13" s="196"/>
      <c r="C13" s="196"/>
      <c r="D13" s="197" t="str">
        <f t="shared" si="0"/>
        <v/>
      </c>
      <c r="E13" s="167" t="str">
        <f t="shared" si="1"/>
        <v>否</v>
      </c>
    </row>
    <row r="14" ht="36" customHeight="1" spans="1:5">
      <c r="A14" s="200" t="s">
        <v>3126</v>
      </c>
      <c r="B14" s="199"/>
      <c r="C14" s="199"/>
      <c r="D14" s="197" t="str">
        <f t="shared" si="0"/>
        <v/>
      </c>
      <c r="E14" s="167" t="str">
        <f t="shared" si="1"/>
        <v>否</v>
      </c>
    </row>
    <row r="15" ht="36" customHeight="1" spans="1:5">
      <c r="A15" s="182" t="s">
        <v>3106</v>
      </c>
      <c r="B15" s="196"/>
      <c r="C15" s="196"/>
      <c r="D15" s="197" t="str">
        <f t="shared" si="0"/>
        <v/>
      </c>
      <c r="E15" s="167" t="str">
        <f t="shared" si="1"/>
        <v>否</v>
      </c>
    </row>
    <row r="16" ht="36" customHeight="1" spans="1:5">
      <c r="A16" s="198" t="s">
        <v>3107</v>
      </c>
      <c r="B16" s="199"/>
      <c r="C16" s="199"/>
      <c r="D16" s="197" t="str">
        <f t="shared" si="0"/>
        <v/>
      </c>
      <c r="E16" s="167" t="str">
        <f t="shared" si="1"/>
        <v>否</v>
      </c>
    </row>
    <row r="17" ht="36" customHeight="1" spans="1:5">
      <c r="A17" s="201" t="s">
        <v>3127</v>
      </c>
      <c r="B17" s="196">
        <v>8</v>
      </c>
      <c r="C17" s="196">
        <v>8</v>
      </c>
      <c r="D17" s="197">
        <f t="shared" si="0"/>
        <v>0</v>
      </c>
      <c r="E17" s="167" t="str">
        <f t="shared" si="1"/>
        <v>是</v>
      </c>
    </row>
    <row r="18" ht="36" customHeight="1" spans="1:5">
      <c r="A18" s="202" t="s">
        <v>119</v>
      </c>
      <c r="B18" s="196"/>
      <c r="C18" s="196"/>
      <c r="D18" s="197" t="str">
        <f t="shared" si="0"/>
        <v/>
      </c>
      <c r="E18" s="167" t="str">
        <f t="shared" si="1"/>
        <v>否</v>
      </c>
    </row>
    <row r="19" ht="36" customHeight="1" spans="1:5">
      <c r="A19" s="203" t="s">
        <v>3109</v>
      </c>
      <c r="B19" s="204"/>
      <c r="C19" s="199"/>
      <c r="D19" s="197" t="str">
        <f t="shared" si="0"/>
        <v/>
      </c>
      <c r="E19" s="167" t="str">
        <f t="shared" si="1"/>
        <v>否</v>
      </c>
    </row>
    <row r="20" ht="36" customHeight="1" spans="1:5">
      <c r="A20" s="203" t="s">
        <v>3110</v>
      </c>
      <c r="B20" s="204">
        <v>28329</v>
      </c>
      <c r="C20" s="204">
        <v>614</v>
      </c>
      <c r="D20" s="197">
        <f t="shared" si="0"/>
        <v>-97.83</v>
      </c>
      <c r="E20" s="167" t="str">
        <f t="shared" si="1"/>
        <v>是</v>
      </c>
    </row>
    <row r="21" ht="36" customHeight="1" spans="1:5">
      <c r="A21" s="205" t="s">
        <v>3111</v>
      </c>
      <c r="B21" s="206"/>
      <c r="C21" s="196"/>
      <c r="D21" s="197" t="str">
        <f t="shared" si="0"/>
        <v/>
      </c>
      <c r="E21" s="167" t="str">
        <f t="shared" si="1"/>
        <v>否</v>
      </c>
    </row>
    <row r="22" ht="36" customHeight="1" spans="1:5">
      <c r="A22" s="201" t="s">
        <v>126</v>
      </c>
      <c r="B22" s="196">
        <v>28337</v>
      </c>
      <c r="C22" s="196">
        <v>622</v>
      </c>
      <c r="D22" s="197">
        <f t="shared" si="0"/>
        <v>-97.8</v>
      </c>
      <c r="E22" s="167" t="str">
        <f t="shared" si="1"/>
        <v>是</v>
      </c>
    </row>
    <row r="23" spans="2:2">
      <c r="B23" s="207"/>
    </row>
    <row r="24" spans="2:3">
      <c r="B24" s="208"/>
      <c r="C24" s="208"/>
    </row>
    <row r="25" spans="2:2">
      <c r="B25" s="207"/>
    </row>
    <row r="26" spans="2:3">
      <c r="B26" s="208"/>
      <c r="C26" s="208"/>
    </row>
    <row r="27" spans="2:2">
      <c r="B27" s="207"/>
    </row>
    <row r="28" spans="2:2">
      <c r="B28" s="207"/>
    </row>
    <row r="29" spans="2:3">
      <c r="B29" s="208"/>
      <c r="C29" s="208"/>
    </row>
    <row r="30" spans="2:2">
      <c r="B30" s="207"/>
    </row>
    <row r="31" spans="2:2">
      <c r="B31" s="207"/>
    </row>
    <row r="32" spans="2:2">
      <c r="B32" s="207"/>
    </row>
    <row r="33" spans="2:2">
      <c r="B33" s="207"/>
    </row>
    <row r="34" spans="2:3">
      <c r="B34" s="208"/>
      <c r="C34" s="208"/>
    </row>
    <row r="35" spans="2:2">
      <c r="B35" s="207"/>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20"/>
  <sheetViews>
    <sheetView view="pageBreakPreview" zoomScaleNormal="100" workbookViewId="0">
      <selection activeCell="I7" sqref="I7"/>
    </sheetView>
  </sheetViews>
  <sheetFormatPr defaultColWidth="9" defaultRowHeight="14.25"/>
  <cols>
    <col min="1" max="1" width="36.25" style="173" customWidth="1"/>
    <col min="2" max="2" width="47" style="175" customWidth="1"/>
    <col min="3" max="3" width="12.6333333333333" style="173"/>
    <col min="4" max="16374" width="9" style="173"/>
    <col min="16375" max="16376" width="35.6333333333333" style="173"/>
    <col min="16377" max="16377" width="9" style="173"/>
    <col min="16378" max="16384" width="9" style="176"/>
  </cols>
  <sheetData>
    <row r="1" s="173" customFormat="1" ht="74" customHeight="1" spans="1:2">
      <c r="A1" s="177" t="s">
        <v>3128</v>
      </c>
      <c r="B1" s="178"/>
    </row>
    <row r="2" s="173" customFormat="1" ht="20.1" customHeight="1" spans="1:2">
      <c r="A2" s="179"/>
      <c r="B2" s="180" t="s">
        <v>1</v>
      </c>
    </row>
    <row r="3" s="174" customFormat="1" ht="45" customHeight="1" spans="1:2">
      <c r="A3" s="181" t="s">
        <v>3129</v>
      </c>
      <c r="B3" s="181" t="s">
        <v>3130</v>
      </c>
    </row>
    <row r="4" s="174" customFormat="1" ht="45" customHeight="1" spans="1:2">
      <c r="A4" s="181"/>
      <c r="B4" s="181"/>
    </row>
    <row r="5" s="174" customFormat="1" ht="45" customHeight="1" spans="1:2">
      <c r="A5" s="181"/>
      <c r="B5" s="181"/>
    </row>
    <row r="6" s="174" customFormat="1" ht="45" customHeight="1" spans="1:2">
      <c r="A6" s="181"/>
      <c r="B6" s="181"/>
    </row>
    <row r="7" s="174" customFormat="1" ht="45" customHeight="1" spans="1:2">
      <c r="A7" s="181"/>
      <c r="B7" s="181"/>
    </row>
    <row r="8" s="174" customFormat="1" ht="45" customHeight="1" spans="1:2">
      <c r="A8" s="181"/>
      <c r="B8" s="181"/>
    </row>
    <row r="9" s="173" customFormat="1" ht="36" customHeight="1" spans="1:2">
      <c r="A9" s="187"/>
      <c r="B9" s="183"/>
    </row>
    <row r="10" s="173" customFormat="1" ht="36" customHeight="1" spans="1:2">
      <c r="A10" s="187"/>
      <c r="B10" s="183"/>
    </row>
    <row r="11" s="173" customFormat="1" ht="53" customHeight="1" spans="1:16384">
      <c r="A11" s="186" t="s">
        <v>3131</v>
      </c>
      <c r="B11" s="186"/>
      <c r="XEX11" s="176"/>
      <c r="XEY11" s="176"/>
      <c r="XEZ11" s="176"/>
      <c r="XFA11" s="176"/>
      <c r="XFB11" s="176"/>
      <c r="XFC11" s="176"/>
      <c r="XFD11" s="176"/>
    </row>
    <row r="12" s="173" customFormat="1" spans="2:16384">
      <c r="B12" s="175"/>
      <c r="XEX12" s="176"/>
      <c r="XEY12" s="176"/>
      <c r="XEZ12" s="176"/>
      <c r="XFA12" s="176"/>
      <c r="XFB12" s="176"/>
      <c r="XFC12" s="176"/>
      <c r="XFD12" s="176"/>
    </row>
    <row r="13" s="173" customFormat="1" spans="2:16384">
      <c r="B13" s="175"/>
      <c r="XEX13" s="176"/>
      <c r="XEY13" s="176"/>
      <c r="XEZ13" s="176"/>
      <c r="XFA13" s="176"/>
      <c r="XFB13" s="176"/>
      <c r="XFC13" s="176"/>
      <c r="XFD13" s="176"/>
    </row>
    <row r="14" s="173" customFormat="1" spans="2:16384">
      <c r="B14" s="175"/>
      <c r="XEX14" s="176"/>
      <c r="XEY14" s="176"/>
      <c r="XEZ14" s="176"/>
      <c r="XFA14" s="176"/>
      <c r="XFB14" s="176"/>
      <c r="XFC14" s="176"/>
      <c r="XFD14" s="176"/>
    </row>
    <row r="15" s="173" customFormat="1" spans="2:16384">
      <c r="B15" s="175"/>
      <c r="XEX15" s="176"/>
      <c r="XEY15" s="176"/>
      <c r="XEZ15" s="176"/>
      <c r="XFA15" s="176"/>
      <c r="XFB15" s="176"/>
      <c r="XFC15" s="176"/>
      <c r="XFD15" s="176"/>
    </row>
    <row r="16" s="173" customFormat="1" spans="2:16384">
      <c r="B16" s="175"/>
      <c r="XEX16" s="176"/>
      <c r="XEY16" s="176"/>
      <c r="XEZ16" s="176"/>
      <c r="XFA16" s="176"/>
      <c r="XFB16" s="176"/>
      <c r="XFC16" s="176"/>
      <c r="XFD16" s="176"/>
    </row>
    <row r="17" s="173" customFormat="1" spans="2:16384">
      <c r="B17" s="175"/>
      <c r="XEX17" s="176"/>
      <c r="XEY17" s="176"/>
      <c r="XEZ17" s="176"/>
      <c r="XFA17" s="176"/>
      <c r="XFB17" s="176"/>
      <c r="XFC17" s="176"/>
      <c r="XFD17" s="176"/>
    </row>
    <row r="18" s="173" customFormat="1" spans="2:16384">
      <c r="B18" s="175"/>
      <c r="XEX18" s="176"/>
      <c r="XEY18" s="176"/>
      <c r="XEZ18" s="176"/>
      <c r="XFA18" s="176"/>
      <c r="XFB18" s="176"/>
      <c r="XFC18" s="176"/>
      <c r="XFD18" s="176"/>
    </row>
    <row r="19" s="173" customFormat="1" spans="2:16384">
      <c r="B19" s="175"/>
      <c r="XEX19" s="176"/>
      <c r="XEY19" s="176"/>
      <c r="XEZ19" s="176"/>
      <c r="XFA19" s="176"/>
      <c r="XFB19" s="176"/>
      <c r="XFC19" s="176"/>
      <c r="XFD19" s="176"/>
    </row>
    <row r="20" s="173" customFormat="1" spans="2:16384">
      <c r="B20" s="175"/>
      <c r="XEX20" s="176"/>
      <c r="XEY20" s="176"/>
      <c r="XEZ20" s="176"/>
      <c r="XFA20" s="176"/>
      <c r="XFB20" s="176"/>
      <c r="XFC20" s="176"/>
      <c r="XFD20" s="176"/>
    </row>
  </sheetData>
  <mergeCells count="2">
    <mergeCell ref="A1:B1"/>
    <mergeCell ref="A11:B11"/>
  </mergeCells>
  <conditionalFormatting sqref="C1:G2">
    <cfRule type="cellIs" dxfId="0" priority="4" stopIfTrue="1" operator="lessThanOrEqual">
      <formula>-1</formula>
    </cfRule>
    <cfRule type="cellIs" dxfId="0" priority="3" stopIfTrue="1" operator="greaterThanOrEqual">
      <formula>10</formula>
    </cfRule>
  </conditionalFormatting>
  <conditionalFormatting sqref="B3:G8">
    <cfRule type="cellIs" dxfId="0" priority="2" stopIfTrue="1" operator="lessThanOrEqual">
      <formula>-1</formula>
    </cfRule>
  </conditionalFormatting>
  <conditionalFormatting sqref="B9:G10">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FD21"/>
  <sheetViews>
    <sheetView view="pageBreakPreview" zoomScaleNormal="100" workbookViewId="0">
      <selection activeCell="J12" sqref="J12"/>
    </sheetView>
  </sheetViews>
  <sheetFormatPr defaultColWidth="9" defaultRowHeight="14.25"/>
  <cols>
    <col min="1" max="1" width="46.6333333333333" style="173" customWidth="1"/>
    <col min="2" max="2" width="38" style="175" customWidth="1"/>
    <col min="3" max="16371" width="9" style="173"/>
    <col min="16372" max="16373" width="35.6333333333333" style="173"/>
    <col min="16374" max="16374" width="9" style="173"/>
    <col min="16375" max="16384" width="9" style="176"/>
  </cols>
  <sheetData>
    <row r="1" s="173" customFormat="1" ht="45" customHeight="1" spans="1:2">
      <c r="A1" s="177" t="s">
        <v>3132</v>
      </c>
      <c r="B1" s="178"/>
    </row>
    <row r="2" s="173" customFormat="1" ht="20.1" customHeight="1" spans="1:2">
      <c r="A2" s="179"/>
      <c r="B2" s="180" t="s">
        <v>1</v>
      </c>
    </row>
    <row r="3" s="174" customFormat="1" ht="45" customHeight="1" spans="1:2">
      <c r="A3" s="181" t="s">
        <v>3133</v>
      </c>
      <c r="B3" s="181" t="s">
        <v>3130</v>
      </c>
    </row>
    <row r="4" s="174" customFormat="1" ht="45" customHeight="1" spans="1:2">
      <c r="A4" s="181"/>
      <c r="B4" s="181"/>
    </row>
    <row r="5" s="174" customFormat="1" ht="45" customHeight="1" spans="1:2">
      <c r="A5" s="181"/>
      <c r="B5" s="181"/>
    </row>
    <row r="6" s="174" customFormat="1" ht="45" customHeight="1" spans="1:2">
      <c r="A6" s="181"/>
      <c r="B6" s="181"/>
    </row>
    <row r="7" s="173" customFormat="1" ht="36" customHeight="1" spans="1:2">
      <c r="A7" s="182"/>
      <c r="B7" s="183"/>
    </row>
    <row r="8" s="173" customFormat="1" ht="36" customHeight="1" spans="1:2">
      <c r="A8" s="182"/>
      <c r="B8" s="183"/>
    </row>
    <row r="9" s="173" customFormat="1" ht="36" customHeight="1" spans="1:2">
      <c r="A9" s="182"/>
      <c r="B9" s="183"/>
    </row>
    <row r="10" s="173" customFormat="1" ht="31" customHeight="1" spans="1:2">
      <c r="A10" s="184" t="s">
        <v>3134</v>
      </c>
      <c r="B10" s="185"/>
    </row>
    <row r="11" s="173" customFormat="1" ht="46" customHeight="1" spans="1:16377">
      <c r="A11" s="186" t="s">
        <v>3131</v>
      </c>
      <c r="B11" s="186"/>
      <c r="XEU11" s="176"/>
      <c r="XEV11" s="176"/>
      <c r="XEW11" s="176"/>
    </row>
    <row r="12" s="173" customFormat="1" spans="2:16377">
      <c r="B12" s="175"/>
      <c r="XEU12" s="176"/>
      <c r="XEV12" s="176"/>
      <c r="XEW12" s="176"/>
    </row>
    <row r="13" s="173" customFormat="1" spans="2:16384">
      <c r="B13" s="175"/>
      <c r="XEU13" s="176"/>
      <c r="XEV13" s="176"/>
      <c r="XEW13" s="176"/>
      <c r="XEX13" s="176"/>
      <c r="XEY13" s="176"/>
      <c r="XEZ13" s="176"/>
      <c r="XFA13" s="176"/>
      <c r="XFB13" s="176"/>
      <c r="XFC13" s="176"/>
      <c r="XFD13" s="176"/>
    </row>
    <row r="14" s="173" customFormat="1" spans="2:16384">
      <c r="B14" s="175"/>
      <c r="XEU14" s="176"/>
      <c r="XEV14" s="176"/>
      <c r="XEW14" s="176"/>
      <c r="XEX14" s="176"/>
      <c r="XEY14" s="176"/>
      <c r="XEZ14" s="176"/>
      <c r="XFA14" s="176"/>
      <c r="XFB14" s="176"/>
      <c r="XFC14" s="176"/>
      <c r="XFD14" s="176"/>
    </row>
    <row r="15" s="173" customFormat="1" spans="2:16384">
      <c r="B15" s="175"/>
      <c r="XEU15" s="176"/>
      <c r="XEV15" s="176"/>
      <c r="XEW15" s="176"/>
      <c r="XEX15" s="176"/>
      <c r="XEY15" s="176"/>
      <c r="XEZ15" s="176"/>
      <c r="XFA15" s="176"/>
      <c r="XFB15" s="176"/>
      <c r="XFC15" s="176"/>
      <c r="XFD15" s="176"/>
    </row>
    <row r="16" s="173" customFormat="1" spans="2:16384">
      <c r="B16" s="175"/>
      <c r="XEU16" s="176"/>
      <c r="XEV16" s="176"/>
      <c r="XEW16" s="176"/>
      <c r="XEX16" s="176"/>
      <c r="XEY16" s="176"/>
      <c r="XEZ16" s="176"/>
      <c r="XFA16" s="176"/>
      <c r="XFB16" s="176"/>
      <c r="XFC16" s="176"/>
      <c r="XFD16" s="176"/>
    </row>
    <row r="17" s="173" customFormat="1" spans="2:16384">
      <c r="B17" s="175"/>
      <c r="XEU17" s="176"/>
      <c r="XEV17" s="176"/>
      <c r="XEW17" s="176"/>
      <c r="XEX17" s="176"/>
      <c r="XEY17" s="176"/>
      <c r="XEZ17" s="176"/>
      <c r="XFA17" s="176"/>
      <c r="XFB17" s="176"/>
      <c r="XFC17" s="176"/>
      <c r="XFD17" s="176"/>
    </row>
    <row r="18" s="173" customFormat="1" spans="2:16384">
      <c r="B18" s="175"/>
      <c r="XEU18" s="176"/>
      <c r="XEV18" s="176"/>
      <c r="XEW18" s="176"/>
      <c r="XEX18" s="176"/>
      <c r="XEY18" s="176"/>
      <c r="XEZ18" s="176"/>
      <c r="XFA18" s="176"/>
      <c r="XFB18" s="176"/>
      <c r="XFC18" s="176"/>
      <c r="XFD18" s="176"/>
    </row>
    <row r="19" s="173" customFormat="1" spans="2:16384">
      <c r="B19" s="175"/>
      <c r="XEU19" s="176"/>
      <c r="XEV19" s="176"/>
      <c r="XEW19" s="176"/>
      <c r="XEX19" s="176"/>
      <c r="XEY19" s="176"/>
      <c r="XEZ19" s="176"/>
      <c r="XFA19" s="176"/>
      <c r="XFB19" s="176"/>
      <c r="XFC19" s="176"/>
      <c r="XFD19" s="176"/>
    </row>
    <row r="20" s="173" customFormat="1" spans="2:16384">
      <c r="B20" s="175"/>
      <c r="XEU20" s="176"/>
      <c r="XEV20" s="176"/>
      <c r="XEW20" s="176"/>
      <c r="XEX20" s="176"/>
      <c r="XEY20" s="176"/>
      <c r="XEZ20" s="176"/>
      <c r="XFA20" s="176"/>
      <c r="XFB20" s="176"/>
      <c r="XFC20" s="176"/>
      <c r="XFD20" s="176"/>
    </row>
    <row r="21" s="173" customFormat="1" spans="2:16384">
      <c r="B21" s="175"/>
      <c r="XEU21" s="176"/>
      <c r="XEV21" s="176"/>
      <c r="XEW21" s="176"/>
      <c r="XEX21" s="176"/>
      <c r="XEY21" s="176"/>
      <c r="XEZ21" s="176"/>
      <c r="XFA21" s="176"/>
      <c r="XFB21" s="176"/>
      <c r="XFC21" s="176"/>
      <c r="XFD21" s="176"/>
    </row>
  </sheetData>
  <mergeCells count="2">
    <mergeCell ref="A1:B1"/>
    <mergeCell ref="A11:B11"/>
  </mergeCells>
  <conditionalFormatting sqref="B3:G6">
    <cfRule type="cellIs" dxfId="0" priority="2" stopIfTrue="1" operator="lessThanOrEqual">
      <formula>-1</formula>
    </cfRule>
  </conditionalFormatting>
  <conditionalFormatting sqref="B7: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workbookViewId="0">
      <selection activeCell="G15" sqref="G15"/>
    </sheetView>
  </sheetViews>
  <sheetFormatPr defaultColWidth="9" defaultRowHeight="14.25" outlineLevelCol="4"/>
  <cols>
    <col min="1" max="1" width="52.4416666666667" style="143" customWidth="1"/>
    <col min="2" max="4" width="20.6333333333333" style="143" customWidth="1"/>
    <col min="5" max="5" width="5.38333333333333" style="158" hidden="1" customWidth="1"/>
    <col min="6" max="16384" width="9" style="143"/>
  </cols>
  <sheetData>
    <row r="1" s="143" customFormat="1" ht="45" customHeight="1" spans="1:5">
      <c r="A1" s="144" t="s">
        <v>3135</v>
      </c>
      <c r="B1" s="144"/>
      <c r="C1" s="144"/>
      <c r="D1" s="144"/>
      <c r="E1" s="158"/>
    </row>
    <row r="2" s="157" customFormat="1" ht="20.1" customHeight="1" spans="1:5">
      <c r="A2" s="159"/>
      <c r="B2" s="160"/>
      <c r="C2" s="161"/>
      <c r="D2" s="162" t="s">
        <v>1</v>
      </c>
      <c r="E2" s="163"/>
    </row>
    <row r="3" s="143" customFormat="1" ht="45" customHeight="1" spans="1:5">
      <c r="A3" s="164" t="s">
        <v>3136</v>
      </c>
      <c r="B3" s="95" t="s">
        <v>4</v>
      </c>
      <c r="C3" s="95" t="s">
        <v>5</v>
      </c>
      <c r="D3" s="95" t="s">
        <v>6</v>
      </c>
      <c r="E3" s="163" t="s">
        <v>134</v>
      </c>
    </row>
    <row r="4" s="143" customFormat="1" ht="36" customHeight="1" spans="1:5">
      <c r="A4" s="165" t="s">
        <v>3137</v>
      </c>
      <c r="B4" s="166"/>
      <c r="C4" s="132"/>
      <c r="D4" s="100"/>
      <c r="E4" s="167" t="str">
        <f t="shared" ref="E4:E38" si="0">IF(A4&lt;&gt;"",IF(SUM(B4:C4)&lt;&gt;0,"是","否"),"是")</f>
        <v>否</v>
      </c>
    </row>
    <row r="5" s="143" customFormat="1" ht="36" customHeight="1" spans="1:5">
      <c r="A5" s="168" t="s">
        <v>3138</v>
      </c>
      <c r="B5" s="169"/>
      <c r="C5" s="169"/>
      <c r="D5" s="104"/>
      <c r="E5" s="167" t="str">
        <f t="shared" si="0"/>
        <v>否</v>
      </c>
    </row>
    <row r="6" s="143" customFormat="1" ht="36" customHeight="1" spans="1:5">
      <c r="A6" s="168" t="s">
        <v>3139</v>
      </c>
      <c r="B6" s="169"/>
      <c r="C6" s="134"/>
      <c r="D6" s="104"/>
      <c r="E6" s="167" t="str">
        <f t="shared" si="0"/>
        <v>否</v>
      </c>
    </row>
    <row r="7" s="143" customFormat="1" ht="36" customHeight="1" spans="1:5">
      <c r="A7" s="168" t="s">
        <v>3140</v>
      </c>
      <c r="B7" s="169"/>
      <c r="C7" s="134"/>
      <c r="D7" s="104"/>
      <c r="E7" s="167" t="str">
        <f t="shared" si="0"/>
        <v>否</v>
      </c>
    </row>
    <row r="8" s="143" customFormat="1" ht="36" customHeight="1" spans="1:5">
      <c r="A8" s="165" t="s">
        <v>3141</v>
      </c>
      <c r="B8" s="166"/>
      <c r="C8" s="166"/>
      <c r="D8" s="105"/>
      <c r="E8" s="167" t="str">
        <f t="shared" si="0"/>
        <v>否</v>
      </c>
    </row>
    <row r="9" s="143" customFormat="1" ht="36" customHeight="1" spans="1:5">
      <c r="A9" s="168" t="s">
        <v>3138</v>
      </c>
      <c r="B9" s="169"/>
      <c r="C9" s="134"/>
      <c r="D9" s="104"/>
      <c r="E9" s="167" t="str">
        <f t="shared" si="0"/>
        <v>否</v>
      </c>
    </row>
    <row r="10" s="143" customFormat="1" ht="36" customHeight="1" spans="1:5">
      <c r="A10" s="168" t="s">
        <v>3139</v>
      </c>
      <c r="B10" s="169"/>
      <c r="C10" s="134"/>
      <c r="D10" s="104"/>
      <c r="E10" s="167" t="str">
        <f t="shared" si="0"/>
        <v>否</v>
      </c>
    </row>
    <row r="11" s="143" customFormat="1" ht="36" customHeight="1" spans="1:5">
      <c r="A11" s="168" t="s">
        <v>3140</v>
      </c>
      <c r="B11" s="169"/>
      <c r="C11" s="134"/>
      <c r="D11" s="104"/>
      <c r="E11" s="167" t="str">
        <f t="shared" si="0"/>
        <v>否</v>
      </c>
    </row>
    <row r="12" s="143" customFormat="1" ht="36" customHeight="1" spans="1:5">
      <c r="A12" s="165" t="s">
        <v>3142</v>
      </c>
      <c r="B12" s="166"/>
      <c r="C12" s="132"/>
      <c r="D12" s="105"/>
      <c r="E12" s="167" t="str">
        <f t="shared" si="0"/>
        <v>否</v>
      </c>
    </row>
    <row r="13" s="143" customFormat="1" ht="36" customHeight="1" spans="1:5">
      <c r="A13" s="168" t="s">
        <v>3138</v>
      </c>
      <c r="B13" s="169"/>
      <c r="C13" s="134"/>
      <c r="D13" s="104"/>
      <c r="E13" s="167" t="str">
        <f t="shared" si="0"/>
        <v>否</v>
      </c>
    </row>
    <row r="14" s="143" customFormat="1" ht="36" customHeight="1" spans="1:5">
      <c r="A14" s="168" t="s">
        <v>3139</v>
      </c>
      <c r="B14" s="169"/>
      <c r="C14" s="134"/>
      <c r="D14" s="104"/>
      <c r="E14" s="167" t="str">
        <f t="shared" si="0"/>
        <v>否</v>
      </c>
    </row>
    <row r="15" s="158" customFormat="1" ht="36" customHeight="1" spans="1:5">
      <c r="A15" s="168" t="s">
        <v>3140</v>
      </c>
      <c r="B15" s="170">
        <v>0</v>
      </c>
      <c r="C15" s="171"/>
      <c r="D15" s="104" t="str">
        <f>IF(B15&gt;0,C15/B15-1,IF(B15&lt;0,-(C15/B15-1),""))</f>
        <v/>
      </c>
      <c r="E15" s="167" t="str">
        <f t="shared" si="0"/>
        <v>否</v>
      </c>
    </row>
    <row r="16" ht="36" customHeight="1" spans="1:5">
      <c r="A16" s="165" t="s">
        <v>3143</v>
      </c>
      <c r="B16" s="166"/>
      <c r="C16" s="132"/>
      <c r="D16" s="105"/>
      <c r="E16" s="167" t="str">
        <f t="shared" si="0"/>
        <v>否</v>
      </c>
    </row>
    <row r="17" ht="36" customHeight="1" spans="1:5">
      <c r="A17" s="168" t="s">
        <v>3138</v>
      </c>
      <c r="B17" s="169"/>
      <c r="C17" s="134"/>
      <c r="D17" s="104"/>
      <c r="E17" s="167" t="str">
        <f t="shared" si="0"/>
        <v>否</v>
      </c>
    </row>
    <row r="18" ht="36" customHeight="1" spans="1:5">
      <c r="A18" s="168" t="s">
        <v>3139</v>
      </c>
      <c r="B18" s="169"/>
      <c r="C18" s="134"/>
      <c r="D18" s="104"/>
      <c r="E18" s="167" t="str">
        <f t="shared" si="0"/>
        <v>否</v>
      </c>
    </row>
    <row r="19" ht="36" customHeight="1" spans="1:5">
      <c r="A19" s="168" t="s">
        <v>3140</v>
      </c>
      <c r="B19" s="169"/>
      <c r="C19" s="134"/>
      <c r="D19" s="104"/>
      <c r="E19" s="167" t="str">
        <f t="shared" si="0"/>
        <v>否</v>
      </c>
    </row>
    <row r="20" ht="36" customHeight="1" spans="1:5">
      <c r="A20" s="165" t="s">
        <v>3144</v>
      </c>
      <c r="B20" s="166"/>
      <c r="C20" s="132"/>
      <c r="D20" s="105"/>
      <c r="E20" s="167" t="str">
        <f t="shared" si="0"/>
        <v>否</v>
      </c>
    </row>
    <row r="21" ht="36" customHeight="1" spans="1:5">
      <c r="A21" s="168" t="s">
        <v>3138</v>
      </c>
      <c r="B21" s="169"/>
      <c r="C21" s="132"/>
      <c r="D21" s="104"/>
      <c r="E21" s="167" t="str">
        <f t="shared" si="0"/>
        <v>否</v>
      </c>
    </row>
    <row r="22" ht="36" customHeight="1" spans="1:5">
      <c r="A22" s="168" t="s">
        <v>3139</v>
      </c>
      <c r="B22" s="169"/>
      <c r="C22" s="169"/>
      <c r="D22" s="104"/>
      <c r="E22" s="167" t="str">
        <f t="shared" si="0"/>
        <v>否</v>
      </c>
    </row>
    <row r="23" ht="36" customHeight="1" spans="1:5">
      <c r="A23" s="168" t="s">
        <v>3140</v>
      </c>
      <c r="B23" s="169"/>
      <c r="C23" s="134"/>
      <c r="D23" s="117"/>
      <c r="E23" s="167" t="str">
        <f t="shared" si="0"/>
        <v>否</v>
      </c>
    </row>
    <row r="24" ht="36" customHeight="1" spans="1:5">
      <c r="A24" s="165" t="s">
        <v>3145</v>
      </c>
      <c r="B24" s="166"/>
      <c r="C24" s="132"/>
      <c r="D24" s="105"/>
      <c r="E24" s="167" t="str">
        <f t="shared" si="0"/>
        <v>否</v>
      </c>
    </row>
    <row r="25" ht="36" customHeight="1" spans="1:5">
      <c r="A25" s="168" t="s">
        <v>3138</v>
      </c>
      <c r="B25" s="169"/>
      <c r="C25" s="134"/>
      <c r="D25" s="104"/>
      <c r="E25" s="167" t="str">
        <f t="shared" si="0"/>
        <v>否</v>
      </c>
    </row>
    <row r="26" ht="36" customHeight="1" spans="1:5">
      <c r="A26" s="168" t="s">
        <v>3139</v>
      </c>
      <c r="B26" s="169"/>
      <c r="C26" s="169"/>
      <c r="D26" s="104"/>
      <c r="E26" s="167" t="str">
        <f t="shared" si="0"/>
        <v>否</v>
      </c>
    </row>
    <row r="27" ht="36" customHeight="1" spans="1:5">
      <c r="A27" s="168" t="s">
        <v>3140</v>
      </c>
      <c r="B27" s="169"/>
      <c r="C27" s="169"/>
      <c r="D27" s="104"/>
      <c r="E27" s="167" t="str">
        <f t="shared" si="0"/>
        <v>否</v>
      </c>
    </row>
    <row r="28" ht="36" customHeight="1" spans="1:5">
      <c r="A28" s="165" t="s">
        <v>3146</v>
      </c>
      <c r="B28" s="166"/>
      <c r="C28" s="132"/>
      <c r="D28" s="105"/>
      <c r="E28" s="167" t="str">
        <f t="shared" si="0"/>
        <v>否</v>
      </c>
    </row>
    <row r="29" ht="36" customHeight="1" spans="1:5">
      <c r="A29" s="168" t="s">
        <v>3138</v>
      </c>
      <c r="B29" s="169"/>
      <c r="C29" s="134"/>
      <c r="D29" s="104"/>
      <c r="E29" s="167" t="str">
        <f t="shared" si="0"/>
        <v>否</v>
      </c>
    </row>
    <row r="30" ht="36" customHeight="1" spans="1:5">
      <c r="A30" s="168" t="s">
        <v>3139</v>
      </c>
      <c r="B30" s="169"/>
      <c r="C30" s="134"/>
      <c r="D30" s="104"/>
      <c r="E30" s="167" t="str">
        <f t="shared" si="0"/>
        <v>否</v>
      </c>
    </row>
    <row r="31" ht="36" customHeight="1" spans="1:5">
      <c r="A31" s="168" t="s">
        <v>3140</v>
      </c>
      <c r="B31" s="169"/>
      <c r="C31" s="134"/>
      <c r="D31" s="104"/>
      <c r="E31" s="167" t="str">
        <f t="shared" si="0"/>
        <v>否</v>
      </c>
    </row>
    <row r="32" ht="36" customHeight="1" spans="1:5">
      <c r="A32" s="115" t="s">
        <v>3147</v>
      </c>
      <c r="B32" s="166"/>
      <c r="C32" s="166"/>
      <c r="D32" s="117"/>
      <c r="E32" s="167" t="str">
        <f t="shared" si="0"/>
        <v>否</v>
      </c>
    </row>
    <row r="33" ht="36" customHeight="1" spans="1:5">
      <c r="A33" s="168" t="s">
        <v>3148</v>
      </c>
      <c r="B33" s="169"/>
      <c r="C33" s="169"/>
      <c r="D33" s="117"/>
      <c r="E33" s="167" t="str">
        <f t="shared" si="0"/>
        <v>否</v>
      </c>
    </row>
    <row r="34" ht="36" customHeight="1" spans="1:5">
      <c r="A34" s="168" t="s">
        <v>3149</v>
      </c>
      <c r="B34" s="169"/>
      <c r="C34" s="169"/>
      <c r="D34" s="117"/>
      <c r="E34" s="167" t="str">
        <f t="shared" si="0"/>
        <v>否</v>
      </c>
    </row>
    <row r="35" ht="36" customHeight="1" spans="1:5">
      <c r="A35" s="168" t="s">
        <v>3150</v>
      </c>
      <c r="B35" s="169"/>
      <c r="C35" s="169"/>
      <c r="D35" s="117"/>
      <c r="E35" s="167" t="str">
        <f t="shared" si="0"/>
        <v>否</v>
      </c>
    </row>
    <row r="36" ht="36" customHeight="1" spans="1:5">
      <c r="A36" s="119" t="s">
        <v>3151</v>
      </c>
      <c r="B36" s="166"/>
      <c r="C36" s="166"/>
      <c r="D36" s="105"/>
      <c r="E36" s="167" t="str">
        <f t="shared" si="0"/>
        <v>否</v>
      </c>
    </row>
    <row r="37" ht="36" customHeight="1" spans="1:5">
      <c r="A37" s="172" t="s">
        <v>3152</v>
      </c>
      <c r="B37" s="166"/>
      <c r="C37" s="132"/>
      <c r="D37" s="105"/>
      <c r="E37" s="167" t="str">
        <f t="shared" si="0"/>
        <v>否</v>
      </c>
    </row>
    <row r="38" ht="36" customHeight="1" spans="1:5">
      <c r="A38" s="115" t="s">
        <v>3153</v>
      </c>
      <c r="B38" s="166"/>
      <c r="C38" s="166"/>
      <c r="D38" s="105"/>
      <c r="E38" s="167" t="str">
        <f t="shared" si="0"/>
        <v>否</v>
      </c>
    </row>
    <row r="39" ht="60" customHeight="1" spans="1:4">
      <c r="A39" s="120" t="s">
        <v>3154</v>
      </c>
      <c r="B39" s="120"/>
      <c r="C39" s="120"/>
      <c r="D39" s="120"/>
    </row>
    <row r="40" spans="2:3">
      <c r="B40" s="156"/>
      <c r="C40" s="156"/>
    </row>
    <row r="41" spans="2:3">
      <c r="B41" s="156"/>
      <c r="C41" s="156"/>
    </row>
    <row r="42" spans="2:3">
      <c r="B42" s="156"/>
      <c r="C42" s="156"/>
    </row>
  </sheetData>
  <mergeCells count="2">
    <mergeCell ref="A1:D1"/>
    <mergeCell ref="A39:D39"/>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6" activePane="bottomLeft" state="frozen"/>
      <selection/>
      <selection pane="bottomLeft" activeCell="G21" sqref="G21"/>
    </sheetView>
  </sheetViews>
  <sheetFormatPr defaultColWidth="9" defaultRowHeight="14.25" outlineLevelCol="4"/>
  <cols>
    <col min="1" max="1" width="45.6333333333333" style="143" customWidth="1"/>
    <col min="2" max="4" width="20.6333333333333" style="143" customWidth="1"/>
    <col min="5" max="5" width="12.75" style="143" hidden="1" customWidth="1"/>
    <col min="6" max="16384" width="9" style="143"/>
  </cols>
  <sheetData>
    <row r="1" ht="45" customHeight="1" spans="1:4">
      <c r="A1" s="144" t="s">
        <v>3155</v>
      </c>
      <c r="B1" s="144"/>
      <c r="C1" s="144"/>
      <c r="D1" s="144"/>
    </row>
    <row r="2" ht="20.1" customHeight="1" spans="1:4">
      <c r="A2" s="145"/>
      <c r="B2" s="146"/>
      <c r="C2" s="147"/>
      <c r="D2" s="148" t="s">
        <v>3156</v>
      </c>
    </row>
    <row r="3" ht="45" customHeight="1" spans="1:5">
      <c r="A3" s="94" t="s">
        <v>2458</v>
      </c>
      <c r="B3" s="95" t="s">
        <v>4</v>
      </c>
      <c r="C3" s="95" t="s">
        <v>5</v>
      </c>
      <c r="D3" s="95" t="s">
        <v>6</v>
      </c>
      <c r="E3" s="149" t="s">
        <v>134</v>
      </c>
    </row>
    <row r="4" ht="36" customHeight="1" spans="1:5">
      <c r="A4" s="97" t="s">
        <v>3157</v>
      </c>
      <c r="B4" s="118"/>
      <c r="C4" s="118"/>
      <c r="D4" s="100"/>
      <c r="E4" s="150" t="str">
        <f t="shared" ref="E4:E22" si="0">IF(A4&lt;&gt;"",IF(SUM(B4:C4)&lt;&gt;0,"是","否"),"是")</f>
        <v>否</v>
      </c>
    </row>
    <row r="5" ht="36" customHeight="1" spans="1:5">
      <c r="A5" s="101" t="s">
        <v>3158</v>
      </c>
      <c r="B5" s="138"/>
      <c r="C5" s="138"/>
      <c r="D5" s="151"/>
      <c r="E5" s="150" t="str">
        <f t="shared" si="0"/>
        <v>否</v>
      </c>
    </row>
    <row r="6" ht="36" customHeight="1" spans="1:5">
      <c r="A6" s="152" t="s">
        <v>3159</v>
      </c>
      <c r="B6" s="118"/>
      <c r="C6" s="118"/>
      <c r="D6" s="153"/>
      <c r="E6" s="150" t="str">
        <f t="shared" si="0"/>
        <v>否</v>
      </c>
    </row>
    <row r="7" ht="36" customHeight="1" spans="1:5">
      <c r="A7" s="101" t="s">
        <v>3158</v>
      </c>
      <c r="B7" s="138"/>
      <c r="C7" s="154"/>
      <c r="D7" s="151"/>
      <c r="E7" s="150" t="str">
        <f t="shared" si="0"/>
        <v>否</v>
      </c>
    </row>
    <row r="8" s="143" customFormat="1" ht="36" customHeight="1" spans="1:5">
      <c r="A8" s="97" t="s">
        <v>3160</v>
      </c>
      <c r="B8" s="118"/>
      <c r="C8" s="118"/>
      <c r="D8" s="153"/>
      <c r="E8" s="150" t="str">
        <f t="shared" si="0"/>
        <v>否</v>
      </c>
    </row>
    <row r="9" s="143" customFormat="1" ht="36" customHeight="1" spans="1:5">
      <c r="A9" s="101" t="s">
        <v>3158</v>
      </c>
      <c r="B9" s="138"/>
      <c r="C9" s="154"/>
      <c r="D9" s="151"/>
      <c r="E9" s="150" t="str">
        <f t="shared" si="0"/>
        <v>否</v>
      </c>
    </row>
    <row r="10" s="143" customFormat="1" ht="36" customHeight="1" spans="1:5">
      <c r="A10" s="97" t="s">
        <v>3161</v>
      </c>
      <c r="B10" s="118"/>
      <c r="C10" s="118"/>
      <c r="D10" s="153"/>
      <c r="E10" s="150" t="str">
        <f t="shared" si="0"/>
        <v>否</v>
      </c>
    </row>
    <row r="11" s="143" customFormat="1" ht="36" customHeight="1" spans="1:5">
      <c r="A11" s="101" t="s">
        <v>3158</v>
      </c>
      <c r="B11" s="138"/>
      <c r="C11" s="106"/>
      <c r="D11" s="151"/>
      <c r="E11" s="150" t="str">
        <f t="shared" si="0"/>
        <v>否</v>
      </c>
    </row>
    <row r="12" s="143" customFormat="1" ht="36" customHeight="1" spans="1:5">
      <c r="A12" s="97" t="s">
        <v>3162</v>
      </c>
      <c r="B12" s="118"/>
      <c r="C12" s="118"/>
      <c r="D12" s="153"/>
      <c r="E12" s="150" t="str">
        <f t="shared" si="0"/>
        <v>否</v>
      </c>
    </row>
    <row r="13" s="143" customFormat="1" ht="36" customHeight="1" spans="1:5">
      <c r="A13" s="101" t="s">
        <v>3158</v>
      </c>
      <c r="B13" s="138"/>
      <c r="C13" s="106"/>
      <c r="D13" s="151"/>
      <c r="E13" s="150" t="str">
        <f t="shared" si="0"/>
        <v>否</v>
      </c>
    </row>
    <row r="14" s="143" customFormat="1" ht="36" customHeight="1" spans="1:5">
      <c r="A14" s="97" t="s">
        <v>3163</v>
      </c>
      <c r="B14" s="118"/>
      <c r="C14" s="118"/>
      <c r="D14" s="153"/>
      <c r="E14" s="150" t="str">
        <f t="shared" si="0"/>
        <v>否</v>
      </c>
    </row>
    <row r="15" ht="36" customHeight="1" spans="1:5">
      <c r="A15" s="101" t="s">
        <v>3158</v>
      </c>
      <c r="B15" s="138"/>
      <c r="C15" s="154"/>
      <c r="D15" s="151"/>
      <c r="E15" s="150" t="str">
        <f t="shared" si="0"/>
        <v>否</v>
      </c>
    </row>
    <row r="16" ht="36" customHeight="1" spans="1:5">
      <c r="A16" s="97" t="s">
        <v>3164</v>
      </c>
      <c r="B16" s="118"/>
      <c r="C16" s="118"/>
      <c r="D16" s="153"/>
      <c r="E16" s="150" t="str">
        <f t="shared" si="0"/>
        <v>否</v>
      </c>
    </row>
    <row r="17" ht="36" customHeight="1" spans="1:5">
      <c r="A17" s="101" t="s">
        <v>3158</v>
      </c>
      <c r="B17" s="138"/>
      <c r="C17" s="106"/>
      <c r="D17" s="151"/>
      <c r="E17" s="150" t="str">
        <f t="shared" si="0"/>
        <v>否</v>
      </c>
    </row>
    <row r="18" ht="36" customHeight="1" spans="1:5">
      <c r="A18" s="115" t="s">
        <v>3165</v>
      </c>
      <c r="B18" s="118"/>
      <c r="C18" s="118"/>
      <c r="D18" s="153"/>
      <c r="E18" s="150" t="str">
        <f t="shared" si="0"/>
        <v>否</v>
      </c>
    </row>
    <row r="19" ht="36" customHeight="1" spans="1:5">
      <c r="A19" s="101" t="s">
        <v>3166</v>
      </c>
      <c r="B19" s="138"/>
      <c r="C19" s="138"/>
      <c r="D19" s="151"/>
      <c r="E19" s="150" t="str">
        <f t="shared" si="0"/>
        <v>否</v>
      </c>
    </row>
    <row r="20" ht="36" customHeight="1" spans="1:5">
      <c r="A20" s="155" t="s">
        <v>3167</v>
      </c>
      <c r="B20" s="118"/>
      <c r="C20" s="118"/>
      <c r="D20" s="153"/>
      <c r="E20" s="150" t="str">
        <f t="shared" si="0"/>
        <v>否</v>
      </c>
    </row>
    <row r="21" ht="36" customHeight="1" spans="1:5">
      <c r="A21" s="119" t="s">
        <v>3168</v>
      </c>
      <c r="B21" s="118"/>
      <c r="C21" s="118"/>
      <c r="D21" s="153"/>
      <c r="E21" s="150" t="str">
        <f t="shared" si="0"/>
        <v>否</v>
      </c>
    </row>
    <row r="22" ht="36" customHeight="1" spans="1:5">
      <c r="A22" s="115" t="s">
        <v>3169</v>
      </c>
      <c r="B22" s="118"/>
      <c r="C22" s="118"/>
      <c r="D22" s="153"/>
      <c r="E22" s="150" t="str">
        <f t="shared" si="0"/>
        <v>否</v>
      </c>
    </row>
    <row r="23" ht="45" customHeight="1" spans="1:4">
      <c r="A23" s="120" t="s">
        <v>3154</v>
      </c>
      <c r="B23" s="120"/>
      <c r="C23" s="120"/>
      <c r="D23" s="120"/>
    </row>
    <row r="24" spans="2:3">
      <c r="B24" s="156"/>
      <c r="C24" s="156"/>
    </row>
    <row r="25" spans="2:3">
      <c r="B25" s="156"/>
      <c r="C25" s="156"/>
    </row>
    <row r="26" spans="2:3">
      <c r="B26" s="156"/>
      <c r="C26" s="156"/>
    </row>
  </sheetData>
  <mergeCells count="2">
    <mergeCell ref="A1:D1"/>
    <mergeCell ref="A23:D23"/>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view="pageBreakPreview" zoomScaleNormal="100" workbookViewId="0">
      <pane ySplit="3" topLeftCell="A31" activePane="bottomLeft" state="frozen"/>
      <selection/>
      <selection pane="bottomLeft" activeCell="H35" sqref="H35"/>
    </sheetView>
  </sheetViews>
  <sheetFormatPr defaultColWidth="9" defaultRowHeight="14.25" outlineLevelCol="4"/>
  <cols>
    <col min="1" max="1" width="46.1333333333333" style="122" customWidth="1"/>
    <col min="2" max="4" width="20.6333333333333" style="122" customWidth="1"/>
    <col min="5" max="5" width="5" style="123" hidden="1" customWidth="1"/>
    <col min="6" max="16384" width="9" style="122"/>
  </cols>
  <sheetData>
    <row r="1" s="122" customFormat="1" ht="45" customHeight="1" spans="1:5">
      <c r="A1" s="124" t="s">
        <v>3170</v>
      </c>
      <c r="B1" s="124"/>
      <c r="C1" s="124"/>
      <c r="D1" s="124"/>
      <c r="E1" s="123"/>
    </row>
    <row r="2" s="122" customFormat="1" ht="20.1" customHeight="1" spans="1:5">
      <c r="A2" s="125"/>
      <c r="B2" s="126"/>
      <c r="C2" s="127"/>
      <c r="D2" s="128" t="s">
        <v>1</v>
      </c>
      <c r="E2" s="123"/>
    </row>
    <row r="3" s="122" customFormat="1" ht="45" customHeight="1" spans="1:5">
      <c r="A3" s="129" t="s">
        <v>3136</v>
      </c>
      <c r="B3" s="95" t="s">
        <v>4</v>
      </c>
      <c r="C3" s="95" t="s">
        <v>5</v>
      </c>
      <c r="D3" s="95" t="s">
        <v>6</v>
      </c>
      <c r="E3" s="130" t="s">
        <v>134</v>
      </c>
    </row>
    <row r="4" s="122" customFormat="1" ht="36" customHeight="1" spans="1:5">
      <c r="A4" s="131" t="s">
        <v>3137</v>
      </c>
      <c r="B4" s="132"/>
      <c r="C4" s="99"/>
      <c r="D4" s="100"/>
      <c r="E4" s="130" t="str">
        <f t="shared" ref="E4:E38" si="0">IF(A4&lt;&gt;"",IF(SUM(B4:C4)&lt;&gt;0,"是","否"),"是")</f>
        <v>否</v>
      </c>
    </row>
    <row r="5" s="122" customFormat="1" ht="36" customHeight="1" spans="1:5">
      <c r="A5" s="133" t="s">
        <v>3138</v>
      </c>
      <c r="B5" s="134"/>
      <c r="C5" s="134"/>
      <c r="D5" s="135"/>
      <c r="E5" s="130" t="str">
        <f t="shared" si="0"/>
        <v>否</v>
      </c>
    </row>
    <row r="6" s="122" customFormat="1" ht="36" customHeight="1" spans="1:5">
      <c r="A6" s="133" t="s">
        <v>3139</v>
      </c>
      <c r="B6" s="134"/>
      <c r="C6" s="134"/>
      <c r="D6" s="135"/>
      <c r="E6" s="130" t="str">
        <f t="shared" si="0"/>
        <v>否</v>
      </c>
    </row>
    <row r="7" s="122" customFormat="1" ht="36" customHeight="1" spans="1:5">
      <c r="A7" s="133" t="s">
        <v>3140</v>
      </c>
      <c r="B7" s="134"/>
      <c r="C7" s="134"/>
      <c r="D7" s="135"/>
      <c r="E7" s="130" t="str">
        <f t="shared" si="0"/>
        <v>否</v>
      </c>
    </row>
    <row r="8" s="122" customFormat="1" ht="36" customHeight="1" spans="1:5">
      <c r="A8" s="136" t="s">
        <v>3141</v>
      </c>
      <c r="B8" s="132"/>
      <c r="C8" s="132"/>
      <c r="D8" s="137"/>
      <c r="E8" s="130" t="str">
        <f t="shared" si="0"/>
        <v>否</v>
      </c>
    </row>
    <row r="9" s="122" customFormat="1" ht="36" customHeight="1" spans="1:5">
      <c r="A9" s="133" t="s">
        <v>3138</v>
      </c>
      <c r="B9" s="134"/>
      <c r="C9" s="134"/>
      <c r="D9" s="135"/>
      <c r="E9" s="130" t="str">
        <f t="shared" si="0"/>
        <v>否</v>
      </c>
    </row>
    <row r="10" s="122" customFormat="1" ht="36" customHeight="1" spans="1:5">
      <c r="A10" s="133" t="s">
        <v>3139</v>
      </c>
      <c r="B10" s="134"/>
      <c r="C10" s="134"/>
      <c r="D10" s="135"/>
      <c r="E10" s="130" t="str">
        <f t="shared" si="0"/>
        <v>否</v>
      </c>
    </row>
    <row r="11" s="122" customFormat="1" ht="36" customHeight="1" spans="1:5">
      <c r="A11" s="133" t="s">
        <v>3140</v>
      </c>
      <c r="B11" s="134"/>
      <c r="C11" s="134"/>
      <c r="D11" s="135"/>
      <c r="E11" s="130" t="str">
        <f t="shared" si="0"/>
        <v>否</v>
      </c>
    </row>
    <row r="12" s="122" customFormat="1" ht="36" customHeight="1" spans="1:5">
      <c r="A12" s="131" t="s">
        <v>3142</v>
      </c>
      <c r="B12" s="132"/>
      <c r="C12" s="132"/>
      <c r="D12" s="137"/>
      <c r="E12" s="130" t="str">
        <f t="shared" si="0"/>
        <v>否</v>
      </c>
    </row>
    <row r="13" s="123" customFormat="1" ht="36" customHeight="1" spans="1:5">
      <c r="A13" s="133" t="s">
        <v>3138</v>
      </c>
      <c r="B13" s="134"/>
      <c r="C13" s="138"/>
      <c r="D13" s="139" t="str">
        <f>IF(B13&gt;0,C13/B13-1,IF(B13&lt;0,-(C13/B13-1),""))</f>
        <v/>
      </c>
      <c r="E13" s="130" t="str">
        <f t="shared" si="0"/>
        <v>否</v>
      </c>
    </row>
    <row r="14" s="122" customFormat="1" ht="36" customHeight="1" spans="1:5">
      <c r="A14" s="133" t="s">
        <v>3139</v>
      </c>
      <c r="B14" s="134"/>
      <c r="C14" s="134"/>
      <c r="D14" s="135"/>
      <c r="E14" s="130" t="str">
        <f t="shared" si="0"/>
        <v>否</v>
      </c>
    </row>
    <row r="15" s="123" customFormat="1" ht="36" customHeight="1" spans="1:5">
      <c r="A15" s="133" t="s">
        <v>3140</v>
      </c>
      <c r="B15" s="134"/>
      <c r="C15" s="138"/>
      <c r="D15" s="139" t="str">
        <f>IF(B15&gt;0,C15/B15-1,IF(B15&lt;0,-(C15/B15-1),""))</f>
        <v/>
      </c>
      <c r="E15" s="130" t="str">
        <f t="shared" si="0"/>
        <v>否</v>
      </c>
    </row>
    <row r="16" s="122" customFormat="1" ht="36" customHeight="1" spans="1:5">
      <c r="A16" s="131" t="s">
        <v>3143</v>
      </c>
      <c r="B16" s="132"/>
      <c r="C16" s="132"/>
      <c r="D16" s="137"/>
      <c r="E16" s="130" t="str">
        <f t="shared" si="0"/>
        <v>否</v>
      </c>
    </row>
    <row r="17" s="122" customFormat="1" ht="36" customHeight="1" spans="1:5">
      <c r="A17" s="133" t="s">
        <v>3138</v>
      </c>
      <c r="B17" s="134"/>
      <c r="C17" s="134"/>
      <c r="D17" s="135"/>
      <c r="E17" s="130" t="str">
        <f t="shared" si="0"/>
        <v>否</v>
      </c>
    </row>
    <row r="18" s="122" customFormat="1" ht="36" customHeight="1" spans="1:5">
      <c r="A18" s="133" t="s">
        <v>3139</v>
      </c>
      <c r="B18" s="134"/>
      <c r="C18" s="134"/>
      <c r="D18" s="135"/>
      <c r="E18" s="130" t="str">
        <f t="shared" si="0"/>
        <v>否</v>
      </c>
    </row>
    <row r="19" s="122" customFormat="1" ht="36" customHeight="1" spans="1:5">
      <c r="A19" s="133" t="s">
        <v>3140</v>
      </c>
      <c r="B19" s="134"/>
      <c r="C19" s="140"/>
      <c r="D19" s="135"/>
      <c r="E19" s="130" t="str">
        <f t="shared" si="0"/>
        <v>否</v>
      </c>
    </row>
    <row r="20" s="122" customFormat="1" ht="36" customHeight="1" spans="1:5">
      <c r="A20" s="131" t="s">
        <v>3144</v>
      </c>
      <c r="B20" s="132"/>
      <c r="C20" s="132"/>
      <c r="D20" s="137"/>
      <c r="E20" s="130" t="str">
        <f t="shared" si="0"/>
        <v>否</v>
      </c>
    </row>
    <row r="21" s="122" customFormat="1" ht="36" customHeight="1" spans="1:5">
      <c r="A21" s="133" t="s">
        <v>3138</v>
      </c>
      <c r="B21" s="134"/>
      <c r="C21" s="106"/>
      <c r="D21" s="135"/>
      <c r="E21" s="130" t="str">
        <f t="shared" si="0"/>
        <v>否</v>
      </c>
    </row>
    <row r="22" s="122" customFormat="1" ht="36" customHeight="1" spans="1:5">
      <c r="A22" s="133" t="s">
        <v>3139</v>
      </c>
      <c r="B22" s="134"/>
      <c r="C22" s="134"/>
      <c r="D22" s="135"/>
      <c r="E22" s="130" t="str">
        <f t="shared" si="0"/>
        <v>否</v>
      </c>
    </row>
    <row r="23" s="123" customFormat="1" ht="36" customHeight="1" spans="1:5">
      <c r="A23" s="133" t="s">
        <v>3140</v>
      </c>
      <c r="B23" s="134">
        <v>0</v>
      </c>
      <c r="C23" s="106"/>
      <c r="D23" s="135" t="str">
        <f>IF(B23&gt;0,C23/B23-1,IF(B23&lt;0,-(C23/B23-1),""))</f>
        <v/>
      </c>
      <c r="E23" s="130" t="str">
        <f t="shared" si="0"/>
        <v>否</v>
      </c>
    </row>
    <row r="24" s="123" customFormat="1" ht="36" customHeight="1" spans="1:5">
      <c r="A24" s="131" t="s">
        <v>3145</v>
      </c>
      <c r="B24" s="132"/>
      <c r="C24" s="99"/>
      <c r="D24" s="137" t="str">
        <f>IF(B24&gt;0,C24/B24-1,IF(B24&lt;0,-(C24/B24-1),""))</f>
        <v/>
      </c>
      <c r="E24" s="130" t="str">
        <f t="shared" si="0"/>
        <v>否</v>
      </c>
    </row>
    <row r="25" s="123" customFormat="1" ht="36" customHeight="1" spans="1:5">
      <c r="A25" s="133" t="s">
        <v>3138</v>
      </c>
      <c r="B25" s="134"/>
      <c r="C25" s="99"/>
      <c r="D25" s="137" t="str">
        <f>IF(B25&gt;0,C25/B25-1,IF(B25&lt;0,-(C25/B25-1),""))</f>
        <v/>
      </c>
      <c r="E25" s="130" t="str">
        <f t="shared" si="0"/>
        <v>否</v>
      </c>
    </row>
    <row r="26" s="123" customFormat="1" ht="36" customHeight="1" spans="1:5">
      <c r="A26" s="133" t="s">
        <v>3139</v>
      </c>
      <c r="B26" s="134"/>
      <c r="C26" s="99"/>
      <c r="D26" s="137" t="str">
        <f>IF(B26&gt;0,C26/B26-1,IF(B26&lt;0,-(C26/B26-1),""))</f>
        <v/>
      </c>
      <c r="E26" s="130" t="str">
        <f t="shared" si="0"/>
        <v>否</v>
      </c>
    </row>
    <row r="27" s="123" customFormat="1" ht="36" customHeight="1" spans="1:5">
      <c r="A27" s="133" t="s">
        <v>3140</v>
      </c>
      <c r="B27" s="134"/>
      <c r="C27" s="99"/>
      <c r="D27" s="137" t="str">
        <f>IF(B27&gt;0,C27/B27-1,IF(B27&lt;0,-(C27/B27-1),""))</f>
        <v/>
      </c>
      <c r="E27" s="130" t="str">
        <f t="shared" si="0"/>
        <v>否</v>
      </c>
    </row>
    <row r="28" ht="36" customHeight="1" spans="1:5">
      <c r="A28" s="131" t="s">
        <v>3146</v>
      </c>
      <c r="B28" s="132"/>
      <c r="C28" s="99"/>
      <c r="D28" s="137"/>
      <c r="E28" s="130" t="str">
        <f t="shared" si="0"/>
        <v>否</v>
      </c>
    </row>
    <row r="29" ht="36" customHeight="1" spans="1:5">
      <c r="A29" s="133" t="s">
        <v>3138</v>
      </c>
      <c r="B29" s="134"/>
      <c r="C29" s="134"/>
      <c r="D29" s="135"/>
      <c r="E29" s="130" t="str">
        <f t="shared" si="0"/>
        <v>否</v>
      </c>
    </row>
    <row r="30" ht="36" customHeight="1" spans="1:5">
      <c r="A30" s="133" t="s">
        <v>3139</v>
      </c>
      <c r="B30" s="134"/>
      <c r="C30" s="134"/>
      <c r="D30" s="135"/>
      <c r="E30" s="130" t="str">
        <f t="shared" si="0"/>
        <v>否</v>
      </c>
    </row>
    <row r="31" ht="36" customHeight="1" spans="1:5">
      <c r="A31" s="133" t="s">
        <v>3140</v>
      </c>
      <c r="B31" s="134"/>
      <c r="C31" s="134"/>
      <c r="D31" s="135"/>
      <c r="E31" s="130" t="str">
        <f t="shared" si="0"/>
        <v>否</v>
      </c>
    </row>
    <row r="32" ht="36" customHeight="1" spans="1:5">
      <c r="A32" s="115" t="s">
        <v>3147</v>
      </c>
      <c r="B32" s="132"/>
      <c r="C32" s="132"/>
      <c r="D32" s="137"/>
      <c r="E32" s="130" t="str">
        <f t="shared" si="0"/>
        <v>否</v>
      </c>
    </row>
    <row r="33" ht="36" customHeight="1" spans="1:5">
      <c r="A33" s="133" t="s">
        <v>3148</v>
      </c>
      <c r="B33" s="134"/>
      <c r="C33" s="134"/>
      <c r="D33" s="135"/>
      <c r="E33" s="130" t="str">
        <f t="shared" si="0"/>
        <v>否</v>
      </c>
    </row>
    <row r="34" ht="36" customHeight="1" spans="1:5">
      <c r="A34" s="133" t="s">
        <v>3149</v>
      </c>
      <c r="B34" s="134"/>
      <c r="C34" s="134"/>
      <c r="D34" s="135"/>
      <c r="E34" s="130" t="str">
        <f t="shared" si="0"/>
        <v>否</v>
      </c>
    </row>
    <row r="35" ht="36" customHeight="1" spans="1:5">
      <c r="A35" s="133" t="s">
        <v>3150</v>
      </c>
      <c r="B35" s="134"/>
      <c r="C35" s="134"/>
      <c r="D35" s="135"/>
      <c r="E35" s="130" t="str">
        <f t="shared" si="0"/>
        <v>否</v>
      </c>
    </row>
    <row r="36" ht="36" customHeight="1" spans="1:5">
      <c r="A36" s="119" t="s">
        <v>3151</v>
      </c>
      <c r="B36" s="132"/>
      <c r="C36" s="132"/>
      <c r="D36" s="137"/>
      <c r="E36" s="130" t="str">
        <f t="shared" si="0"/>
        <v>否</v>
      </c>
    </row>
    <row r="37" ht="36" customHeight="1" spans="1:5">
      <c r="A37" s="119" t="s">
        <v>3152</v>
      </c>
      <c r="B37" s="132"/>
      <c r="C37" s="99"/>
      <c r="D37" s="137"/>
      <c r="E37" s="130" t="str">
        <f t="shared" si="0"/>
        <v>否</v>
      </c>
    </row>
    <row r="38" ht="36" customHeight="1" spans="1:5">
      <c r="A38" s="115" t="s">
        <v>3153</v>
      </c>
      <c r="B38" s="132"/>
      <c r="C38" s="132"/>
      <c r="D38" s="141"/>
      <c r="E38" s="130" t="str">
        <f t="shared" si="0"/>
        <v>否</v>
      </c>
    </row>
    <row r="39" ht="62" customHeight="1" spans="1:4">
      <c r="A39" s="120" t="s">
        <v>3154</v>
      </c>
      <c r="B39" s="120"/>
      <c r="C39" s="120"/>
      <c r="D39" s="120"/>
    </row>
    <row r="40" spans="2:3">
      <c r="B40" s="142"/>
      <c r="C40" s="142"/>
    </row>
    <row r="41" spans="2:3">
      <c r="B41" s="142"/>
      <c r="C41" s="142"/>
    </row>
    <row r="42" spans="2:3">
      <c r="B42" s="142"/>
      <c r="C42" s="142"/>
    </row>
  </sheetData>
  <mergeCells count="2">
    <mergeCell ref="A1:D1"/>
    <mergeCell ref="A39:D39"/>
  </mergeCells>
  <conditionalFormatting sqref="E28:E32">
    <cfRule type="cellIs" dxfId="4"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workbookViewId="0">
      <selection activeCell="G8" sqref="G8"/>
    </sheetView>
  </sheetViews>
  <sheetFormatPr defaultColWidth="9" defaultRowHeight="14.25" outlineLevelCol="4"/>
  <cols>
    <col min="1" max="1" width="50.75" style="87" customWidth="1"/>
    <col min="2" max="3" width="20.6333333333333" style="88" customWidth="1"/>
    <col min="4" max="4" width="20.6333333333333" style="87" customWidth="1"/>
    <col min="5" max="5" width="5.13333333333333" style="87" hidden="1" customWidth="1"/>
    <col min="6" max="6" width="12.6333333333333" style="87"/>
    <col min="7" max="245" width="9" style="87"/>
    <col min="246" max="246" width="41.6333333333333" style="87" customWidth="1"/>
    <col min="247" max="248" width="14.5" style="87" customWidth="1"/>
    <col min="249" max="249" width="13.8833333333333" style="87" customWidth="1"/>
    <col min="250" max="252" width="9" style="87"/>
    <col min="253" max="254" width="10.5" style="87" customWidth="1"/>
    <col min="255" max="501" width="9" style="87"/>
    <col min="502" max="502" width="41.6333333333333" style="87" customWidth="1"/>
    <col min="503" max="504" width="14.5" style="87" customWidth="1"/>
    <col min="505" max="505" width="13.8833333333333" style="87" customWidth="1"/>
    <col min="506" max="508" width="9" style="87"/>
    <col min="509" max="510" width="10.5" style="87" customWidth="1"/>
    <col min="511" max="757" width="9" style="87"/>
    <col min="758" max="758" width="41.6333333333333" style="87" customWidth="1"/>
    <col min="759" max="760" width="14.5" style="87" customWidth="1"/>
    <col min="761" max="761" width="13.8833333333333" style="87" customWidth="1"/>
    <col min="762" max="764" width="9" style="87"/>
    <col min="765" max="766" width="10.5" style="87" customWidth="1"/>
    <col min="767" max="1013" width="9" style="87"/>
    <col min="1014" max="1014" width="41.6333333333333" style="87" customWidth="1"/>
    <col min="1015" max="1016" width="14.5" style="87" customWidth="1"/>
    <col min="1017" max="1017" width="13.8833333333333" style="87" customWidth="1"/>
    <col min="1018" max="1020" width="9" style="87"/>
    <col min="1021" max="1022" width="10.5" style="87" customWidth="1"/>
    <col min="1023" max="1269" width="9" style="87"/>
    <col min="1270" max="1270" width="41.6333333333333" style="87" customWidth="1"/>
    <col min="1271" max="1272" width="14.5" style="87" customWidth="1"/>
    <col min="1273" max="1273" width="13.8833333333333" style="87" customWidth="1"/>
    <col min="1274" max="1276" width="9" style="87"/>
    <col min="1277" max="1278" width="10.5" style="87" customWidth="1"/>
    <col min="1279" max="1525" width="9" style="87"/>
    <col min="1526" max="1526" width="41.6333333333333" style="87" customWidth="1"/>
    <col min="1527" max="1528" width="14.5" style="87" customWidth="1"/>
    <col min="1529" max="1529" width="13.8833333333333" style="87" customWidth="1"/>
    <col min="1530" max="1532" width="9" style="87"/>
    <col min="1533" max="1534" width="10.5" style="87" customWidth="1"/>
    <col min="1535" max="1781" width="9" style="87"/>
    <col min="1782" max="1782" width="41.6333333333333" style="87" customWidth="1"/>
    <col min="1783" max="1784" width="14.5" style="87" customWidth="1"/>
    <col min="1785" max="1785" width="13.8833333333333" style="87" customWidth="1"/>
    <col min="1786" max="1788" width="9" style="87"/>
    <col min="1789" max="1790" width="10.5" style="87" customWidth="1"/>
    <col min="1791" max="2037" width="9" style="87"/>
    <col min="2038" max="2038" width="41.6333333333333" style="87" customWidth="1"/>
    <col min="2039" max="2040" width="14.5" style="87" customWidth="1"/>
    <col min="2041" max="2041" width="13.8833333333333" style="87" customWidth="1"/>
    <col min="2042" max="2044" width="9" style="87"/>
    <col min="2045" max="2046" width="10.5" style="87" customWidth="1"/>
    <col min="2047" max="2293" width="9" style="87"/>
    <col min="2294" max="2294" width="41.6333333333333" style="87" customWidth="1"/>
    <col min="2295" max="2296" width="14.5" style="87" customWidth="1"/>
    <col min="2297" max="2297" width="13.8833333333333" style="87" customWidth="1"/>
    <col min="2298" max="2300" width="9" style="87"/>
    <col min="2301" max="2302" width="10.5" style="87" customWidth="1"/>
    <col min="2303" max="2549" width="9" style="87"/>
    <col min="2550" max="2550" width="41.6333333333333" style="87" customWidth="1"/>
    <col min="2551" max="2552" width="14.5" style="87" customWidth="1"/>
    <col min="2553" max="2553" width="13.8833333333333" style="87" customWidth="1"/>
    <col min="2554" max="2556" width="9" style="87"/>
    <col min="2557" max="2558" width="10.5" style="87" customWidth="1"/>
    <col min="2559" max="2805" width="9" style="87"/>
    <col min="2806" max="2806" width="41.6333333333333" style="87" customWidth="1"/>
    <col min="2807" max="2808" width="14.5" style="87" customWidth="1"/>
    <col min="2809" max="2809" width="13.8833333333333" style="87" customWidth="1"/>
    <col min="2810" max="2812" width="9" style="87"/>
    <col min="2813" max="2814" width="10.5" style="87" customWidth="1"/>
    <col min="2815" max="3061" width="9" style="87"/>
    <col min="3062" max="3062" width="41.6333333333333" style="87" customWidth="1"/>
    <col min="3063" max="3064" width="14.5" style="87" customWidth="1"/>
    <col min="3065" max="3065" width="13.8833333333333" style="87" customWidth="1"/>
    <col min="3066" max="3068" width="9" style="87"/>
    <col min="3069" max="3070" width="10.5" style="87" customWidth="1"/>
    <col min="3071" max="3317" width="9" style="87"/>
    <col min="3318" max="3318" width="41.6333333333333" style="87" customWidth="1"/>
    <col min="3319" max="3320" width="14.5" style="87" customWidth="1"/>
    <col min="3321" max="3321" width="13.8833333333333" style="87" customWidth="1"/>
    <col min="3322" max="3324" width="9" style="87"/>
    <col min="3325" max="3326" width="10.5" style="87" customWidth="1"/>
    <col min="3327" max="3573" width="9" style="87"/>
    <col min="3574" max="3574" width="41.6333333333333" style="87" customWidth="1"/>
    <col min="3575" max="3576" width="14.5" style="87" customWidth="1"/>
    <col min="3577" max="3577" width="13.8833333333333" style="87" customWidth="1"/>
    <col min="3578" max="3580" width="9" style="87"/>
    <col min="3581" max="3582" width="10.5" style="87" customWidth="1"/>
    <col min="3583" max="3829" width="9" style="87"/>
    <col min="3830" max="3830" width="41.6333333333333" style="87" customWidth="1"/>
    <col min="3831" max="3832" width="14.5" style="87" customWidth="1"/>
    <col min="3833" max="3833" width="13.8833333333333" style="87" customWidth="1"/>
    <col min="3834" max="3836" width="9" style="87"/>
    <col min="3837" max="3838" width="10.5" style="87" customWidth="1"/>
    <col min="3839" max="4085" width="9" style="87"/>
    <col min="4086" max="4086" width="41.6333333333333" style="87" customWidth="1"/>
    <col min="4087" max="4088" width="14.5" style="87" customWidth="1"/>
    <col min="4089" max="4089" width="13.8833333333333" style="87" customWidth="1"/>
    <col min="4090" max="4092" width="9" style="87"/>
    <col min="4093" max="4094" width="10.5" style="87" customWidth="1"/>
    <col min="4095" max="4341" width="9" style="87"/>
    <col min="4342" max="4342" width="41.6333333333333" style="87" customWidth="1"/>
    <col min="4343" max="4344" width="14.5" style="87" customWidth="1"/>
    <col min="4345" max="4345" width="13.8833333333333" style="87" customWidth="1"/>
    <col min="4346" max="4348" width="9" style="87"/>
    <col min="4349" max="4350" width="10.5" style="87" customWidth="1"/>
    <col min="4351" max="4597" width="9" style="87"/>
    <col min="4598" max="4598" width="41.6333333333333" style="87" customWidth="1"/>
    <col min="4599" max="4600" width="14.5" style="87" customWidth="1"/>
    <col min="4601" max="4601" width="13.8833333333333" style="87" customWidth="1"/>
    <col min="4602" max="4604" width="9" style="87"/>
    <col min="4605" max="4606" width="10.5" style="87" customWidth="1"/>
    <col min="4607" max="4853" width="9" style="87"/>
    <col min="4854" max="4854" width="41.6333333333333" style="87" customWidth="1"/>
    <col min="4855" max="4856" width="14.5" style="87" customWidth="1"/>
    <col min="4857" max="4857" width="13.8833333333333" style="87" customWidth="1"/>
    <col min="4858" max="4860" width="9" style="87"/>
    <col min="4861" max="4862" width="10.5" style="87" customWidth="1"/>
    <col min="4863" max="5109" width="9" style="87"/>
    <col min="5110" max="5110" width="41.6333333333333" style="87" customWidth="1"/>
    <col min="5111" max="5112" width="14.5" style="87" customWidth="1"/>
    <col min="5113" max="5113" width="13.8833333333333" style="87" customWidth="1"/>
    <col min="5114" max="5116" width="9" style="87"/>
    <col min="5117" max="5118" width="10.5" style="87" customWidth="1"/>
    <col min="5119" max="5365" width="9" style="87"/>
    <col min="5366" max="5366" width="41.6333333333333" style="87" customWidth="1"/>
    <col min="5367" max="5368" width="14.5" style="87" customWidth="1"/>
    <col min="5369" max="5369" width="13.8833333333333" style="87" customWidth="1"/>
    <col min="5370" max="5372" width="9" style="87"/>
    <col min="5373" max="5374" width="10.5" style="87" customWidth="1"/>
    <col min="5375" max="5621" width="9" style="87"/>
    <col min="5622" max="5622" width="41.6333333333333" style="87" customWidth="1"/>
    <col min="5623" max="5624" width="14.5" style="87" customWidth="1"/>
    <col min="5625" max="5625" width="13.8833333333333" style="87" customWidth="1"/>
    <col min="5626" max="5628" width="9" style="87"/>
    <col min="5629" max="5630" width="10.5" style="87" customWidth="1"/>
    <col min="5631" max="5877" width="9" style="87"/>
    <col min="5878" max="5878" width="41.6333333333333" style="87" customWidth="1"/>
    <col min="5879" max="5880" width="14.5" style="87" customWidth="1"/>
    <col min="5881" max="5881" width="13.8833333333333" style="87" customWidth="1"/>
    <col min="5882" max="5884" width="9" style="87"/>
    <col min="5885" max="5886" width="10.5" style="87" customWidth="1"/>
    <col min="5887" max="6133" width="9" style="87"/>
    <col min="6134" max="6134" width="41.6333333333333" style="87" customWidth="1"/>
    <col min="6135" max="6136" width="14.5" style="87" customWidth="1"/>
    <col min="6137" max="6137" width="13.8833333333333" style="87" customWidth="1"/>
    <col min="6138" max="6140" width="9" style="87"/>
    <col min="6141" max="6142" width="10.5" style="87" customWidth="1"/>
    <col min="6143" max="6389" width="9" style="87"/>
    <col min="6390" max="6390" width="41.6333333333333" style="87" customWidth="1"/>
    <col min="6391" max="6392" width="14.5" style="87" customWidth="1"/>
    <col min="6393" max="6393" width="13.8833333333333" style="87" customWidth="1"/>
    <col min="6394" max="6396" width="9" style="87"/>
    <col min="6397" max="6398" width="10.5" style="87" customWidth="1"/>
    <col min="6399" max="6645" width="9" style="87"/>
    <col min="6646" max="6646" width="41.6333333333333" style="87" customWidth="1"/>
    <col min="6647" max="6648" width="14.5" style="87" customWidth="1"/>
    <col min="6649" max="6649" width="13.8833333333333" style="87" customWidth="1"/>
    <col min="6650" max="6652" width="9" style="87"/>
    <col min="6653" max="6654" width="10.5" style="87" customWidth="1"/>
    <col min="6655" max="6901" width="9" style="87"/>
    <col min="6902" max="6902" width="41.6333333333333" style="87" customWidth="1"/>
    <col min="6903" max="6904" width="14.5" style="87" customWidth="1"/>
    <col min="6905" max="6905" width="13.8833333333333" style="87" customWidth="1"/>
    <col min="6906" max="6908" width="9" style="87"/>
    <col min="6909" max="6910" width="10.5" style="87" customWidth="1"/>
    <col min="6911" max="7157" width="9" style="87"/>
    <col min="7158" max="7158" width="41.6333333333333" style="87" customWidth="1"/>
    <col min="7159" max="7160" width="14.5" style="87" customWidth="1"/>
    <col min="7161" max="7161" width="13.8833333333333" style="87" customWidth="1"/>
    <col min="7162" max="7164" width="9" style="87"/>
    <col min="7165" max="7166" width="10.5" style="87" customWidth="1"/>
    <col min="7167" max="7413" width="9" style="87"/>
    <col min="7414" max="7414" width="41.6333333333333" style="87" customWidth="1"/>
    <col min="7415" max="7416" width="14.5" style="87" customWidth="1"/>
    <col min="7417" max="7417" width="13.8833333333333" style="87" customWidth="1"/>
    <col min="7418" max="7420" width="9" style="87"/>
    <col min="7421" max="7422" width="10.5" style="87" customWidth="1"/>
    <col min="7423" max="7669" width="9" style="87"/>
    <col min="7670" max="7670" width="41.6333333333333" style="87" customWidth="1"/>
    <col min="7671" max="7672" width="14.5" style="87" customWidth="1"/>
    <col min="7673" max="7673" width="13.8833333333333" style="87" customWidth="1"/>
    <col min="7674" max="7676" width="9" style="87"/>
    <col min="7677" max="7678" width="10.5" style="87" customWidth="1"/>
    <col min="7679" max="7925" width="9" style="87"/>
    <col min="7926" max="7926" width="41.6333333333333" style="87" customWidth="1"/>
    <col min="7927" max="7928" width="14.5" style="87" customWidth="1"/>
    <col min="7929" max="7929" width="13.8833333333333" style="87" customWidth="1"/>
    <col min="7930" max="7932" width="9" style="87"/>
    <col min="7933" max="7934" width="10.5" style="87" customWidth="1"/>
    <col min="7935" max="8181" width="9" style="87"/>
    <col min="8182" max="8182" width="41.6333333333333" style="87" customWidth="1"/>
    <col min="8183" max="8184" width="14.5" style="87" customWidth="1"/>
    <col min="8185" max="8185" width="13.8833333333333" style="87" customWidth="1"/>
    <col min="8186" max="8188" width="9" style="87"/>
    <col min="8189" max="8190" width="10.5" style="87" customWidth="1"/>
    <col min="8191" max="8437" width="9" style="87"/>
    <col min="8438" max="8438" width="41.6333333333333" style="87" customWidth="1"/>
    <col min="8439" max="8440" width="14.5" style="87" customWidth="1"/>
    <col min="8441" max="8441" width="13.8833333333333" style="87" customWidth="1"/>
    <col min="8442" max="8444" width="9" style="87"/>
    <col min="8445" max="8446" width="10.5" style="87" customWidth="1"/>
    <col min="8447" max="8693" width="9" style="87"/>
    <col min="8694" max="8694" width="41.6333333333333" style="87" customWidth="1"/>
    <col min="8695" max="8696" width="14.5" style="87" customWidth="1"/>
    <col min="8697" max="8697" width="13.8833333333333" style="87" customWidth="1"/>
    <col min="8698" max="8700" width="9" style="87"/>
    <col min="8701" max="8702" width="10.5" style="87" customWidth="1"/>
    <col min="8703" max="8949" width="9" style="87"/>
    <col min="8950" max="8950" width="41.6333333333333" style="87" customWidth="1"/>
    <col min="8951" max="8952" width="14.5" style="87" customWidth="1"/>
    <col min="8953" max="8953" width="13.8833333333333" style="87" customWidth="1"/>
    <col min="8954" max="8956" width="9" style="87"/>
    <col min="8957" max="8958" width="10.5" style="87" customWidth="1"/>
    <col min="8959" max="9205" width="9" style="87"/>
    <col min="9206" max="9206" width="41.6333333333333" style="87" customWidth="1"/>
    <col min="9207" max="9208" width="14.5" style="87" customWidth="1"/>
    <col min="9209" max="9209" width="13.8833333333333" style="87" customWidth="1"/>
    <col min="9210" max="9212" width="9" style="87"/>
    <col min="9213" max="9214" width="10.5" style="87" customWidth="1"/>
    <col min="9215" max="9461" width="9" style="87"/>
    <col min="9462" max="9462" width="41.6333333333333" style="87" customWidth="1"/>
    <col min="9463" max="9464" width="14.5" style="87" customWidth="1"/>
    <col min="9465" max="9465" width="13.8833333333333" style="87" customWidth="1"/>
    <col min="9466" max="9468" width="9" style="87"/>
    <col min="9469" max="9470" width="10.5" style="87" customWidth="1"/>
    <col min="9471" max="9717" width="9" style="87"/>
    <col min="9718" max="9718" width="41.6333333333333" style="87" customWidth="1"/>
    <col min="9719" max="9720" width="14.5" style="87" customWidth="1"/>
    <col min="9721" max="9721" width="13.8833333333333" style="87" customWidth="1"/>
    <col min="9722" max="9724" width="9" style="87"/>
    <col min="9725" max="9726" width="10.5" style="87" customWidth="1"/>
    <col min="9727" max="9973" width="9" style="87"/>
    <col min="9974" max="9974" width="41.6333333333333" style="87" customWidth="1"/>
    <col min="9975" max="9976" width="14.5" style="87" customWidth="1"/>
    <col min="9977" max="9977" width="13.8833333333333" style="87" customWidth="1"/>
    <col min="9978" max="9980" width="9" style="87"/>
    <col min="9981" max="9982" width="10.5" style="87" customWidth="1"/>
    <col min="9983" max="10229" width="9" style="87"/>
    <col min="10230" max="10230" width="41.6333333333333" style="87" customWidth="1"/>
    <col min="10231" max="10232" width="14.5" style="87" customWidth="1"/>
    <col min="10233" max="10233" width="13.8833333333333" style="87" customWidth="1"/>
    <col min="10234" max="10236" width="9" style="87"/>
    <col min="10237" max="10238" width="10.5" style="87" customWidth="1"/>
    <col min="10239" max="10485" width="9" style="87"/>
    <col min="10486" max="10486" width="41.6333333333333" style="87" customWidth="1"/>
    <col min="10487" max="10488" width="14.5" style="87" customWidth="1"/>
    <col min="10489" max="10489" width="13.8833333333333" style="87" customWidth="1"/>
    <col min="10490" max="10492" width="9" style="87"/>
    <col min="10493" max="10494" width="10.5" style="87" customWidth="1"/>
    <col min="10495" max="10741" width="9" style="87"/>
    <col min="10742" max="10742" width="41.6333333333333" style="87" customWidth="1"/>
    <col min="10743" max="10744" width="14.5" style="87" customWidth="1"/>
    <col min="10745" max="10745" width="13.8833333333333" style="87" customWidth="1"/>
    <col min="10746" max="10748" width="9" style="87"/>
    <col min="10749" max="10750" width="10.5" style="87" customWidth="1"/>
    <col min="10751" max="10997" width="9" style="87"/>
    <col min="10998" max="10998" width="41.6333333333333" style="87" customWidth="1"/>
    <col min="10999" max="11000" width="14.5" style="87" customWidth="1"/>
    <col min="11001" max="11001" width="13.8833333333333" style="87" customWidth="1"/>
    <col min="11002" max="11004" width="9" style="87"/>
    <col min="11005" max="11006" width="10.5" style="87" customWidth="1"/>
    <col min="11007" max="11253" width="9" style="87"/>
    <col min="11254" max="11254" width="41.6333333333333" style="87" customWidth="1"/>
    <col min="11255" max="11256" width="14.5" style="87" customWidth="1"/>
    <col min="11257" max="11257" width="13.8833333333333" style="87" customWidth="1"/>
    <col min="11258" max="11260" width="9" style="87"/>
    <col min="11261" max="11262" width="10.5" style="87" customWidth="1"/>
    <col min="11263" max="11509" width="9" style="87"/>
    <col min="11510" max="11510" width="41.6333333333333" style="87" customWidth="1"/>
    <col min="11511" max="11512" width="14.5" style="87" customWidth="1"/>
    <col min="11513" max="11513" width="13.8833333333333" style="87" customWidth="1"/>
    <col min="11514" max="11516" width="9" style="87"/>
    <col min="11517" max="11518" width="10.5" style="87" customWidth="1"/>
    <col min="11519" max="11765" width="9" style="87"/>
    <col min="11766" max="11766" width="41.6333333333333" style="87" customWidth="1"/>
    <col min="11767" max="11768" width="14.5" style="87" customWidth="1"/>
    <col min="11769" max="11769" width="13.8833333333333" style="87" customWidth="1"/>
    <col min="11770" max="11772" width="9" style="87"/>
    <col min="11773" max="11774" width="10.5" style="87" customWidth="1"/>
    <col min="11775" max="12021" width="9" style="87"/>
    <col min="12022" max="12022" width="41.6333333333333" style="87" customWidth="1"/>
    <col min="12023" max="12024" width="14.5" style="87" customWidth="1"/>
    <col min="12025" max="12025" width="13.8833333333333" style="87" customWidth="1"/>
    <col min="12026" max="12028" width="9" style="87"/>
    <col min="12029" max="12030" width="10.5" style="87" customWidth="1"/>
    <col min="12031" max="12277" width="9" style="87"/>
    <col min="12278" max="12278" width="41.6333333333333" style="87" customWidth="1"/>
    <col min="12279" max="12280" width="14.5" style="87" customWidth="1"/>
    <col min="12281" max="12281" width="13.8833333333333" style="87" customWidth="1"/>
    <col min="12282" max="12284" width="9" style="87"/>
    <col min="12285" max="12286" width="10.5" style="87" customWidth="1"/>
    <col min="12287" max="12533" width="9" style="87"/>
    <col min="12534" max="12534" width="41.6333333333333" style="87" customWidth="1"/>
    <col min="12535" max="12536" width="14.5" style="87" customWidth="1"/>
    <col min="12537" max="12537" width="13.8833333333333" style="87" customWidth="1"/>
    <col min="12538" max="12540" width="9" style="87"/>
    <col min="12541" max="12542" width="10.5" style="87" customWidth="1"/>
    <col min="12543" max="12789" width="9" style="87"/>
    <col min="12790" max="12790" width="41.6333333333333" style="87" customWidth="1"/>
    <col min="12791" max="12792" width="14.5" style="87" customWidth="1"/>
    <col min="12793" max="12793" width="13.8833333333333" style="87" customWidth="1"/>
    <col min="12794" max="12796" width="9" style="87"/>
    <col min="12797" max="12798" width="10.5" style="87" customWidth="1"/>
    <col min="12799" max="13045" width="9" style="87"/>
    <col min="13046" max="13046" width="41.6333333333333" style="87" customWidth="1"/>
    <col min="13047" max="13048" width="14.5" style="87" customWidth="1"/>
    <col min="13049" max="13049" width="13.8833333333333" style="87" customWidth="1"/>
    <col min="13050" max="13052" width="9" style="87"/>
    <col min="13053" max="13054" width="10.5" style="87" customWidth="1"/>
    <col min="13055" max="13301" width="9" style="87"/>
    <col min="13302" max="13302" width="41.6333333333333" style="87" customWidth="1"/>
    <col min="13303" max="13304" width="14.5" style="87" customWidth="1"/>
    <col min="13305" max="13305" width="13.8833333333333" style="87" customWidth="1"/>
    <col min="13306" max="13308" width="9" style="87"/>
    <col min="13309" max="13310" width="10.5" style="87" customWidth="1"/>
    <col min="13311" max="13557" width="9" style="87"/>
    <col min="13558" max="13558" width="41.6333333333333" style="87" customWidth="1"/>
    <col min="13559" max="13560" width="14.5" style="87" customWidth="1"/>
    <col min="13561" max="13561" width="13.8833333333333" style="87" customWidth="1"/>
    <col min="13562" max="13564" width="9" style="87"/>
    <col min="13565" max="13566" width="10.5" style="87" customWidth="1"/>
    <col min="13567" max="13813" width="9" style="87"/>
    <col min="13814" max="13814" width="41.6333333333333" style="87" customWidth="1"/>
    <col min="13815" max="13816" width="14.5" style="87" customWidth="1"/>
    <col min="13817" max="13817" width="13.8833333333333" style="87" customWidth="1"/>
    <col min="13818" max="13820" width="9" style="87"/>
    <col min="13821" max="13822" width="10.5" style="87" customWidth="1"/>
    <col min="13823" max="14069" width="9" style="87"/>
    <col min="14070" max="14070" width="41.6333333333333" style="87" customWidth="1"/>
    <col min="14071" max="14072" width="14.5" style="87" customWidth="1"/>
    <col min="14073" max="14073" width="13.8833333333333" style="87" customWidth="1"/>
    <col min="14074" max="14076" width="9" style="87"/>
    <col min="14077" max="14078" width="10.5" style="87" customWidth="1"/>
    <col min="14079" max="14325" width="9" style="87"/>
    <col min="14326" max="14326" width="41.6333333333333" style="87" customWidth="1"/>
    <col min="14327" max="14328" width="14.5" style="87" customWidth="1"/>
    <col min="14329" max="14329" width="13.8833333333333" style="87" customWidth="1"/>
    <col min="14330" max="14332" width="9" style="87"/>
    <col min="14333" max="14334" width="10.5" style="87" customWidth="1"/>
    <col min="14335" max="14581" width="9" style="87"/>
    <col min="14582" max="14582" width="41.6333333333333" style="87" customWidth="1"/>
    <col min="14583" max="14584" width="14.5" style="87" customWidth="1"/>
    <col min="14585" max="14585" width="13.8833333333333" style="87" customWidth="1"/>
    <col min="14586" max="14588" width="9" style="87"/>
    <col min="14589" max="14590" width="10.5" style="87" customWidth="1"/>
    <col min="14591" max="14837" width="9" style="87"/>
    <col min="14838" max="14838" width="41.6333333333333" style="87" customWidth="1"/>
    <col min="14839" max="14840" width="14.5" style="87" customWidth="1"/>
    <col min="14841" max="14841" width="13.8833333333333" style="87" customWidth="1"/>
    <col min="14842" max="14844" width="9" style="87"/>
    <col min="14845" max="14846" width="10.5" style="87" customWidth="1"/>
    <col min="14847" max="15093" width="9" style="87"/>
    <col min="15094" max="15094" width="41.6333333333333" style="87" customWidth="1"/>
    <col min="15095" max="15096" width="14.5" style="87" customWidth="1"/>
    <col min="15097" max="15097" width="13.8833333333333" style="87" customWidth="1"/>
    <col min="15098" max="15100" width="9" style="87"/>
    <col min="15101" max="15102" width="10.5" style="87" customWidth="1"/>
    <col min="15103" max="15349" width="9" style="87"/>
    <col min="15350" max="15350" width="41.6333333333333" style="87" customWidth="1"/>
    <col min="15351" max="15352" width="14.5" style="87" customWidth="1"/>
    <col min="15353" max="15353" width="13.8833333333333" style="87" customWidth="1"/>
    <col min="15354" max="15356" width="9" style="87"/>
    <col min="15357" max="15358" width="10.5" style="87" customWidth="1"/>
    <col min="15359" max="15605" width="9" style="87"/>
    <col min="15606" max="15606" width="41.6333333333333" style="87" customWidth="1"/>
    <col min="15607" max="15608" width="14.5" style="87" customWidth="1"/>
    <col min="15609" max="15609" width="13.8833333333333" style="87" customWidth="1"/>
    <col min="15610" max="15612" width="9" style="87"/>
    <col min="15613" max="15614" width="10.5" style="87" customWidth="1"/>
    <col min="15615" max="15861" width="9" style="87"/>
    <col min="15862" max="15862" width="41.6333333333333" style="87" customWidth="1"/>
    <col min="15863" max="15864" width="14.5" style="87" customWidth="1"/>
    <col min="15865" max="15865" width="13.8833333333333" style="87" customWidth="1"/>
    <col min="15866" max="15868" width="9" style="87"/>
    <col min="15869" max="15870" width="10.5" style="87" customWidth="1"/>
    <col min="15871" max="16117" width="9" style="87"/>
    <col min="16118" max="16118" width="41.6333333333333" style="87" customWidth="1"/>
    <col min="16119" max="16120" width="14.5" style="87" customWidth="1"/>
    <col min="16121" max="16121" width="13.8833333333333" style="87" customWidth="1"/>
    <col min="16122" max="16124" width="9" style="87"/>
    <col min="16125" max="16126" width="10.5" style="87" customWidth="1"/>
    <col min="16127" max="16384" width="9" style="87"/>
  </cols>
  <sheetData>
    <row r="1" ht="45" customHeight="1" spans="1:4">
      <c r="A1" s="82" t="s">
        <v>3171</v>
      </c>
      <c r="B1" s="89"/>
      <c r="C1" s="89"/>
      <c r="D1" s="82"/>
    </row>
    <row r="2" ht="20.1" customHeight="1" spans="1:4">
      <c r="A2" s="90"/>
      <c r="B2" s="91"/>
      <c r="C2" s="92"/>
      <c r="D2" s="93" t="s">
        <v>3050</v>
      </c>
    </row>
    <row r="3" ht="45" customHeight="1" spans="1:5">
      <c r="A3" s="94" t="s">
        <v>2458</v>
      </c>
      <c r="B3" s="95" t="s">
        <v>4</v>
      </c>
      <c r="C3" s="95" t="s">
        <v>5</v>
      </c>
      <c r="D3" s="95" t="s">
        <v>6</v>
      </c>
      <c r="E3" s="96" t="s">
        <v>134</v>
      </c>
    </row>
    <row r="4" ht="36" customHeight="1" spans="1:5">
      <c r="A4" s="97" t="s">
        <v>3157</v>
      </c>
      <c r="B4" s="98"/>
      <c r="C4" s="99"/>
      <c r="D4" s="100"/>
      <c r="E4" s="96" t="str">
        <f t="shared" ref="E4:E22" si="0">IF(A4&lt;&gt;"",IF(SUM(B4:C4)&lt;&gt;0,"是","否"),"是")</f>
        <v>否</v>
      </c>
    </row>
    <row r="5" ht="36" customHeight="1" spans="1:5">
      <c r="A5" s="101" t="s">
        <v>3158</v>
      </c>
      <c r="B5" s="102"/>
      <c r="C5" s="103"/>
      <c r="D5" s="104"/>
      <c r="E5" s="96" t="str">
        <f t="shared" si="0"/>
        <v>否</v>
      </c>
    </row>
    <row r="6" ht="36" customHeight="1" spans="1:5">
      <c r="A6" s="97" t="s">
        <v>3159</v>
      </c>
      <c r="B6" s="98"/>
      <c r="C6" s="99"/>
      <c r="D6" s="105"/>
      <c r="E6" s="96" t="str">
        <f t="shared" si="0"/>
        <v>否</v>
      </c>
    </row>
    <row r="7" ht="36" customHeight="1" spans="1:5">
      <c r="A7" s="101" t="s">
        <v>3158</v>
      </c>
      <c r="B7" s="102"/>
      <c r="C7" s="106"/>
      <c r="D7" s="104"/>
      <c r="E7" s="96" t="str">
        <f t="shared" si="0"/>
        <v>否</v>
      </c>
    </row>
    <row r="8" ht="36" customHeight="1" spans="1:5">
      <c r="A8" s="97" t="s">
        <v>3160</v>
      </c>
      <c r="B8" s="98"/>
      <c r="C8" s="107"/>
      <c r="D8" s="108" t="str">
        <f>IF(B8&gt;0,C8/B8-1,IF(B8&lt;0,-(C8/B8-1),""))</f>
        <v/>
      </c>
      <c r="E8" s="96" t="str">
        <f t="shared" si="0"/>
        <v>否</v>
      </c>
    </row>
    <row r="9" ht="36" customHeight="1" spans="1:5">
      <c r="A9" s="101" t="s">
        <v>3158</v>
      </c>
      <c r="B9" s="102"/>
      <c r="C9" s="109"/>
      <c r="D9" s="110" t="str">
        <f>IF(B9&gt;0,C9/B9-1,IF(B9&lt;0,-(C9/B9-1),""))</f>
        <v/>
      </c>
      <c r="E9" s="96" t="str">
        <f t="shared" si="0"/>
        <v>否</v>
      </c>
    </row>
    <row r="10" ht="36" customHeight="1" spans="1:5">
      <c r="A10" s="97" t="s">
        <v>3161</v>
      </c>
      <c r="B10" s="98"/>
      <c r="C10" s="99"/>
      <c r="D10" s="105"/>
      <c r="E10" s="96" t="str">
        <f t="shared" si="0"/>
        <v>否</v>
      </c>
    </row>
    <row r="11" ht="36" customHeight="1" spans="1:5">
      <c r="A11" s="101" t="s">
        <v>3158</v>
      </c>
      <c r="B11" s="102"/>
      <c r="C11" s="106"/>
      <c r="D11" s="104"/>
      <c r="E11" s="96" t="str">
        <f t="shared" si="0"/>
        <v>否</v>
      </c>
    </row>
    <row r="12" ht="36" customHeight="1" spans="1:5">
      <c r="A12" s="97" t="s">
        <v>3162</v>
      </c>
      <c r="B12" s="98"/>
      <c r="C12" s="99"/>
      <c r="D12" s="105"/>
      <c r="E12" s="96" t="str">
        <f t="shared" si="0"/>
        <v>否</v>
      </c>
    </row>
    <row r="13" ht="36" customHeight="1" spans="1:5">
      <c r="A13" s="101" t="s">
        <v>3158</v>
      </c>
      <c r="B13" s="102"/>
      <c r="C13" s="106"/>
      <c r="D13" s="104"/>
      <c r="E13" s="96" t="str">
        <f t="shared" si="0"/>
        <v>否</v>
      </c>
    </row>
    <row r="14" s="87" customFormat="1" ht="36" customHeight="1" spans="1:5">
      <c r="A14" s="97" t="s">
        <v>3163</v>
      </c>
      <c r="B14" s="111"/>
      <c r="C14" s="107"/>
      <c r="D14" s="108" t="str">
        <f>IF(B14&gt;0,C14/B14-1,IF(B14&lt;0,-(C14/B14-1),""))</f>
        <v/>
      </c>
      <c r="E14" s="96" t="str">
        <f t="shared" si="0"/>
        <v>否</v>
      </c>
    </row>
    <row r="15" ht="36" customHeight="1" spans="1:5">
      <c r="A15" s="101" t="s">
        <v>3158</v>
      </c>
      <c r="B15" s="112"/>
      <c r="C15" s="109"/>
      <c r="D15" s="110" t="str">
        <f>IF(B15&gt;0,C15/B15-1,IF(B15&lt;0,-(C15/B15-1),""))</f>
        <v/>
      </c>
      <c r="E15" s="96" t="str">
        <f t="shared" si="0"/>
        <v>否</v>
      </c>
    </row>
    <row r="16" ht="36" customHeight="1" spans="1:5">
      <c r="A16" s="97" t="s">
        <v>3164</v>
      </c>
      <c r="B16" s="113"/>
      <c r="C16" s="99"/>
      <c r="D16" s="105"/>
      <c r="E16" s="96" t="str">
        <f t="shared" si="0"/>
        <v>否</v>
      </c>
    </row>
    <row r="17" ht="36" customHeight="1" spans="1:5">
      <c r="A17" s="101" t="s">
        <v>3158</v>
      </c>
      <c r="B17" s="114"/>
      <c r="C17" s="106"/>
      <c r="D17" s="104"/>
      <c r="E17" s="96" t="str">
        <f t="shared" si="0"/>
        <v>否</v>
      </c>
    </row>
    <row r="18" ht="36" customHeight="1" spans="1:5">
      <c r="A18" s="115" t="s">
        <v>3165</v>
      </c>
      <c r="B18" s="113"/>
      <c r="C18" s="113"/>
      <c r="D18" s="116"/>
      <c r="E18" s="96" t="str">
        <f t="shared" si="0"/>
        <v>否</v>
      </c>
    </row>
    <row r="19" ht="36" customHeight="1" spans="1:5">
      <c r="A19" s="101" t="s">
        <v>3166</v>
      </c>
      <c r="B19" s="114"/>
      <c r="C19" s="114"/>
      <c r="D19" s="117"/>
      <c r="E19" s="96" t="str">
        <f t="shared" si="0"/>
        <v>否</v>
      </c>
    </row>
    <row r="20" ht="36" customHeight="1" spans="1:5">
      <c r="A20" s="97" t="s">
        <v>3167</v>
      </c>
      <c r="B20" s="113"/>
      <c r="C20" s="118"/>
      <c r="D20" s="105"/>
      <c r="E20" s="96" t="str">
        <f t="shared" si="0"/>
        <v>否</v>
      </c>
    </row>
    <row r="21" ht="36" customHeight="1" spans="1:5">
      <c r="A21" s="119" t="s">
        <v>3168</v>
      </c>
      <c r="B21" s="113"/>
      <c r="C21" s="118"/>
      <c r="D21" s="105"/>
      <c r="E21" s="96" t="str">
        <f t="shared" si="0"/>
        <v>否</v>
      </c>
    </row>
    <row r="22" ht="36" customHeight="1" spans="1:5">
      <c r="A22" s="115" t="s">
        <v>3169</v>
      </c>
      <c r="B22" s="113"/>
      <c r="C22" s="113"/>
      <c r="D22" s="105"/>
      <c r="E22" s="96" t="str">
        <f t="shared" si="0"/>
        <v>否</v>
      </c>
    </row>
    <row r="23" ht="61" customHeight="1" spans="1:4">
      <c r="A23" s="120" t="s">
        <v>3154</v>
      </c>
      <c r="B23" s="120"/>
      <c r="C23" s="120"/>
      <c r="D23" s="120"/>
    </row>
    <row r="24" spans="2:3">
      <c r="B24" s="121"/>
      <c r="C24" s="121"/>
    </row>
    <row r="25" spans="2:3">
      <c r="B25" s="121"/>
      <c r="C25" s="121"/>
    </row>
    <row r="26" spans="2:3">
      <c r="B26" s="121"/>
      <c r="C26" s="121"/>
    </row>
  </sheetData>
  <mergeCells count="2">
    <mergeCell ref="A1:D1"/>
    <mergeCell ref="A23:D23"/>
  </mergeCells>
  <conditionalFormatting sqref="D16">
    <cfRule type="cellIs" dxfId="4" priority="4" stopIfTrue="1" operator="lessThan">
      <formula>0</formula>
    </cfRule>
  </conditionalFormatting>
  <conditionalFormatting sqref="E16">
    <cfRule type="cellIs" dxfId="4"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7"/>
  <sheetViews>
    <sheetView workbookViewId="0">
      <selection activeCell="K23" sqref="K23"/>
    </sheetView>
  </sheetViews>
  <sheetFormatPr defaultColWidth="10" defaultRowHeight="13.5" outlineLevelCol="6"/>
  <cols>
    <col min="1" max="1" width="24.6333333333333" style="36" customWidth="1"/>
    <col min="2" max="7" width="15.6333333333333" style="36" customWidth="1"/>
    <col min="8" max="8" width="9.76666666666667" style="36" customWidth="1"/>
    <col min="9" max="16384" width="10" style="36"/>
  </cols>
  <sheetData>
    <row r="1" s="36" customFormat="1" ht="30" customHeight="1" spans="1:1">
      <c r="A1" s="66"/>
    </row>
    <row r="2" s="36" customFormat="1" ht="28.6" customHeight="1" spans="1:7">
      <c r="A2" s="82" t="s">
        <v>3172</v>
      </c>
      <c r="B2" s="82"/>
      <c r="C2" s="82"/>
      <c r="D2" s="82"/>
      <c r="E2" s="82"/>
      <c r="F2" s="82"/>
      <c r="G2" s="82"/>
    </row>
    <row r="3" s="36" customFormat="1" ht="23" customHeight="1" spans="1:7">
      <c r="A3" s="71"/>
      <c r="B3" s="71"/>
      <c r="F3" s="72" t="s">
        <v>3173</v>
      </c>
      <c r="G3" s="72"/>
    </row>
    <row r="4" s="36" customFormat="1" ht="30" customHeight="1" spans="1:7">
      <c r="A4" s="75" t="s">
        <v>3174</v>
      </c>
      <c r="B4" s="75" t="s">
        <v>3175</v>
      </c>
      <c r="C4" s="75"/>
      <c r="D4" s="75"/>
      <c r="E4" s="75" t="s">
        <v>3176</v>
      </c>
      <c r="F4" s="75"/>
      <c r="G4" s="75"/>
    </row>
    <row r="5" s="36" customFormat="1" ht="30" customHeight="1" spans="1:7">
      <c r="A5" s="75"/>
      <c r="B5" s="83"/>
      <c r="C5" s="75" t="s">
        <v>3177</v>
      </c>
      <c r="D5" s="75" t="s">
        <v>3178</v>
      </c>
      <c r="E5" s="83"/>
      <c r="F5" s="75" t="s">
        <v>3177</v>
      </c>
      <c r="G5" s="75" t="s">
        <v>3178</v>
      </c>
    </row>
    <row r="6" s="36" customFormat="1" ht="30" customHeight="1" spans="1:7">
      <c r="A6" s="75" t="s">
        <v>3179</v>
      </c>
      <c r="B6" s="75" t="s">
        <v>3180</v>
      </c>
      <c r="C6" s="75" t="s">
        <v>3181</v>
      </c>
      <c r="D6" s="75" t="s">
        <v>3182</v>
      </c>
      <c r="E6" s="75" t="s">
        <v>3183</v>
      </c>
      <c r="F6" s="75" t="s">
        <v>3184</v>
      </c>
      <c r="G6" s="75" t="s">
        <v>3185</v>
      </c>
    </row>
    <row r="7" s="81" customFormat="1" ht="30" customHeight="1" spans="1:7">
      <c r="A7" s="84" t="s">
        <v>2484</v>
      </c>
      <c r="B7" s="85">
        <f>C7+D7</f>
        <v>78.71</v>
      </c>
      <c r="C7" s="85">
        <v>32.97</v>
      </c>
      <c r="D7" s="85">
        <v>45.74</v>
      </c>
      <c r="E7" s="85">
        <f>F7+G7</f>
        <v>76.7</v>
      </c>
      <c r="F7" s="85">
        <v>32.9</v>
      </c>
      <c r="G7" s="85">
        <v>43.8</v>
      </c>
    </row>
    <row r="8" s="36" customFormat="1" ht="30" customHeight="1" spans="1:7">
      <c r="A8" s="78"/>
      <c r="B8" s="83"/>
      <c r="C8" s="83"/>
      <c r="D8" s="83"/>
      <c r="E8" s="83"/>
      <c r="F8" s="83"/>
      <c r="G8" s="83"/>
    </row>
    <row r="9" s="36" customFormat="1" ht="27" customHeight="1" spans="1:7">
      <c r="A9" s="86"/>
      <c r="B9" s="83"/>
      <c r="C9" s="83"/>
      <c r="D9" s="83"/>
      <c r="E9" s="83"/>
      <c r="F9" s="83"/>
      <c r="G9" s="83"/>
    </row>
    <row r="10" s="36" customFormat="1" ht="30" customHeight="1" spans="1:7">
      <c r="A10" s="86"/>
      <c r="B10" s="83"/>
      <c r="C10" s="83"/>
      <c r="D10" s="83"/>
      <c r="E10" s="83"/>
      <c r="F10" s="83"/>
      <c r="G10" s="83"/>
    </row>
    <row r="11" s="38" customFormat="1" ht="25" customHeight="1" spans="1:7">
      <c r="A11" s="65" t="s">
        <v>3186</v>
      </c>
      <c r="B11" s="65"/>
      <c r="C11" s="65"/>
      <c r="D11" s="65"/>
      <c r="E11" s="65"/>
      <c r="F11" s="65"/>
      <c r="G11" s="65"/>
    </row>
    <row r="12" s="38" customFormat="1" ht="25" customHeight="1" spans="1:7">
      <c r="A12" s="65" t="s">
        <v>3187</v>
      </c>
      <c r="B12" s="65"/>
      <c r="C12" s="65"/>
      <c r="D12" s="65"/>
      <c r="E12" s="65"/>
      <c r="F12" s="65"/>
      <c r="G12" s="65"/>
    </row>
    <row r="13" s="36" customFormat="1" ht="18" customHeight="1" spans="1:7">
      <c r="A13" s="66"/>
      <c r="B13" s="66"/>
      <c r="C13" s="66"/>
      <c r="D13" s="66"/>
      <c r="E13" s="66"/>
      <c r="F13" s="66"/>
      <c r="G13" s="66"/>
    </row>
    <row r="14" s="36" customFormat="1" ht="18" customHeight="1" spans="1:7">
      <c r="A14" s="66"/>
      <c r="B14" s="66"/>
      <c r="C14" s="66"/>
      <c r="D14" s="66"/>
      <c r="E14" s="66"/>
      <c r="F14" s="66"/>
      <c r="G14" s="66"/>
    </row>
    <row r="15" s="36" customFormat="1" ht="18" customHeight="1" spans="1:7">
      <c r="A15" s="66"/>
      <c r="B15" s="66"/>
      <c r="C15" s="66"/>
      <c r="D15" s="66"/>
      <c r="E15" s="66"/>
      <c r="F15" s="66"/>
      <c r="G15" s="66"/>
    </row>
    <row r="16" s="36" customFormat="1" ht="18" customHeight="1" spans="1:7">
      <c r="A16" s="66"/>
      <c r="B16" s="66"/>
      <c r="C16" s="66"/>
      <c r="D16" s="66"/>
      <c r="E16" s="66"/>
      <c r="F16" s="66"/>
      <c r="G16" s="66"/>
    </row>
    <row r="17" s="36" customFormat="1" ht="14" customHeight="1" spans="1:7">
      <c r="A17" s="66"/>
      <c r="B17" s="66"/>
      <c r="C17" s="66"/>
      <c r="D17" s="66"/>
      <c r="E17" s="66"/>
      <c r="F17" s="66"/>
      <c r="G17" s="66"/>
    </row>
  </sheetData>
  <mergeCells count="7">
    <mergeCell ref="A2:G2"/>
    <mergeCell ref="F3:G3"/>
    <mergeCell ref="B4:D4"/>
    <mergeCell ref="E4:G4"/>
    <mergeCell ref="A11:G11"/>
    <mergeCell ref="A12:G12"/>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E9" sqref="E9"/>
    </sheetView>
  </sheetViews>
  <sheetFormatPr defaultColWidth="10" defaultRowHeight="13.5" outlineLevelCol="6"/>
  <cols>
    <col min="1" max="1" width="62.25" style="36" customWidth="1"/>
    <col min="2" max="3" width="28.6333333333333" style="36" customWidth="1"/>
    <col min="4" max="4" width="9.76666666666667" style="36" customWidth="1"/>
    <col min="5" max="16384" width="10" style="36"/>
  </cols>
  <sheetData>
    <row r="1" s="36" customFormat="1" ht="23" customHeight="1"/>
    <row r="2" s="36" customFormat="1" ht="14.3" customHeight="1" spans="1:1">
      <c r="A2" s="66"/>
    </row>
    <row r="3" s="36" customFormat="1" ht="28.6" customHeight="1" spans="1:3">
      <c r="A3" s="61" t="s">
        <v>3188</v>
      </c>
      <c r="B3" s="61"/>
      <c r="C3" s="61"/>
    </row>
    <row r="4" s="36" customFormat="1" ht="27" customHeight="1" spans="1:3">
      <c r="A4" s="71"/>
      <c r="B4" s="71"/>
      <c r="C4" s="72" t="s">
        <v>3173</v>
      </c>
    </row>
    <row r="5" s="73" customFormat="1" ht="24" customHeight="1" spans="1:3">
      <c r="A5" s="75" t="s">
        <v>3189</v>
      </c>
      <c r="B5" s="75" t="s">
        <v>3130</v>
      </c>
      <c r="C5" s="75" t="s">
        <v>3190</v>
      </c>
    </row>
    <row r="6" s="73" customFormat="1" ht="32" customHeight="1" spans="1:3">
      <c r="A6" s="76" t="s">
        <v>3191</v>
      </c>
      <c r="B6" s="77">
        <v>28.79</v>
      </c>
      <c r="C6" s="77">
        <v>28.79</v>
      </c>
    </row>
    <row r="7" s="73" customFormat="1" ht="32" customHeight="1" spans="1:3">
      <c r="A7" s="76" t="s">
        <v>3192</v>
      </c>
      <c r="B7" s="77">
        <v>32.97</v>
      </c>
      <c r="C7" s="77">
        <v>32.97</v>
      </c>
    </row>
    <row r="8" s="73" customFormat="1" ht="32" customHeight="1" spans="1:3">
      <c r="A8" s="76" t="s">
        <v>3193</v>
      </c>
      <c r="B8" s="77">
        <v>4.13</v>
      </c>
      <c r="C8" s="77">
        <v>4.13</v>
      </c>
    </row>
    <row r="9" s="73" customFormat="1" ht="30" customHeight="1" spans="1:3">
      <c r="A9" s="78" t="s">
        <v>3194</v>
      </c>
      <c r="B9" s="77">
        <v>0</v>
      </c>
      <c r="C9" s="77">
        <v>0</v>
      </c>
    </row>
    <row r="10" s="73" customFormat="1" ht="32" customHeight="1" spans="1:3">
      <c r="A10" s="78" t="s">
        <v>3195</v>
      </c>
      <c r="B10" s="77">
        <v>4.13</v>
      </c>
      <c r="C10" s="77">
        <v>4.13</v>
      </c>
    </row>
    <row r="11" s="73" customFormat="1" ht="32" customHeight="1" spans="1:3">
      <c r="A11" s="76" t="s">
        <v>3196</v>
      </c>
      <c r="B11" s="77">
        <v>0.02</v>
      </c>
      <c r="C11" s="77">
        <v>0.02</v>
      </c>
    </row>
    <row r="12" s="73" customFormat="1" ht="32" customHeight="1" spans="1:3">
      <c r="A12" s="76" t="s">
        <v>3197</v>
      </c>
      <c r="B12" s="77">
        <v>32.9</v>
      </c>
      <c r="C12" s="77">
        <v>32.9</v>
      </c>
    </row>
    <row r="13" s="73" customFormat="1" ht="32" customHeight="1" spans="1:3">
      <c r="A13" s="76" t="s">
        <v>3198</v>
      </c>
      <c r="B13" s="77"/>
      <c r="C13" s="77"/>
    </row>
    <row r="14" s="73" customFormat="1" ht="32" customHeight="1" spans="1:3">
      <c r="A14" s="76" t="s">
        <v>3199</v>
      </c>
      <c r="B14" s="77"/>
      <c r="C14" s="77"/>
    </row>
    <row r="15" s="74" customFormat="1" ht="96" customHeight="1" spans="1:7">
      <c r="A15" s="79" t="s">
        <v>3200</v>
      </c>
      <c r="B15" s="79"/>
      <c r="C15" s="79"/>
      <c r="D15" s="80"/>
      <c r="E15" s="80"/>
      <c r="F15" s="80"/>
      <c r="G15" s="80"/>
    </row>
    <row r="16" s="36" customFormat="1" spans="1:3">
      <c r="A16" s="71"/>
      <c r="B16" s="71"/>
      <c r="C16" s="7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F13" sqref="F13"/>
    </sheetView>
  </sheetViews>
  <sheetFormatPr defaultColWidth="10" defaultRowHeight="13.5" outlineLevelCol="6"/>
  <cols>
    <col min="1" max="1" width="60" style="36" customWidth="1"/>
    <col min="2" max="3" width="25.6333333333333" style="36" customWidth="1"/>
    <col min="4" max="4" width="9.76666666666667" style="36" customWidth="1"/>
    <col min="5" max="16384" width="10" style="36"/>
  </cols>
  <sheetData>
    <row r="1" s="36" customFormat="1" ht="23" customHeight="1"/>
    <row r="2" s="36" customFormat="1" ht="14.3" customHeight="1" spans="1:1">
      <c r="A2" s="66"/>
    </row>
    <row r="3" s="36" customFormat="1" ht="28.6" customHeight="1" spans="1:3">
      <c r="A3" s="61" t="s">
        <v>3201</v>
      </c>
      <c r="B3" s="61"/>
      <c r="C3" s="61"/>
    </row>
    <row r="4" s="36" customFormat="1" ht="27" customHeight="1" spans="1:3">
      <c r="A4" s="71"/>
      <c r="B4" s="71"/>
      <c r="C4" s="72" t="s">
        <v>3173</v>
      </c>
    </row>
    <row r="5" s="36" customFormat="1" ht="24" customHeight="1" spans="1:3">
      <c r="A5" s="43" t="s">
        <v>3189</v>
      </c>
      <c r="B5" s="43" t="s">
        <v>3130</v>
      </c>
      <c r="C5" s="43" t="s">
        <v>3190</v>
      </c>
    </row>
    <row r="6" s="36" customFormat="1" ht="32" customHeight="1" spans="1:3">
      <c r="A6" s="68" t="s">
        <v>3191</v>
      </c>
      <c r="B6" s="69">
        <v>28.79</v>
      </c>
      <c r="C6" s="69">
        <v>28.79</v>
      </c>
    </row>
    <row r="7" s="36" customFormat="1" ht="32" customHeight="1" spans="1:3">
      <c r="A7" s="68" t="s">
        <v>3192</v>
      </c>
      <c r="B7" s="69">
        <v>32.97</v>
      </c>
      <c r="C7" s="69">
        <v>32.97</v>
      </c>
    </row>
    <row r="8" s="36" customFormat="1" ht="32" customHeight="1" spans="1:3">
      <c r="A8" s="68" t="s">
        <v>3193</v>
      </c>
      <c r="B8" s="69">
        <v>4.13</v>
      </c>
      <c r="C8" s="69">
        <v>4.13</v>
      </c>
    </row>
    <row r="9" s="36" customFormat="1" ht="32" customHeight="1" spans="1:3">
      <c r="A9" s="68" t="s">
        <v>3202</v>
      </c>
      <c r="B9" s="69">
        <v>0</v>
      </c>
      <c r="C9" s="69">
        <v>0</v>
      </c>
    </row>
    <row r="10" s="36" customFormat="1" ht="32" customHeight="1" spans="1:3">
      <c r="A10" s="68" t="s">
        <v>3203</v>
      </c>
      <c r="B10" s="69">
        <v>4.13</v>
      </c>
      <c r="C10" s="69">
        <v>4.13</v>
      </c>
    </row>
    <row r="11" s="36" customFormat="1" ht="32" customHeight="1" spans="1:3">
      <c r="A11" s="68" t="s">
        <v>3196</v>
      </c>
      <c r="B11" s="69">
        <v>0.02</v>
      </c>
      <c r="C11" s="69">
        <v>0.02</v>
      </c>
    </row>
    <row r="12" s="36" customFormat="1" ht="32" customHeight="1" spans="1:3">
      <c r="A12" s="68" t="s">
        <v>3197</v>
      </c>
      <c r="B12" s="69">
        <v>32.9</v>
      </c>
      <c r="C12" s="69">
        <v>32.9</v>
      </c>
    </row>
    <row r="13" s="36" customFormat="1" ht="32" customHeight="1" spans="1:3">
      <c r="A13" s="68" t="s">
        <v>3198</v>
      </c>
      <c r="B13" s="69"/>
      <c r="C13" s="69"/>
    </row>
    <row r="14" s="36" customFormat="1" ht="32" customHeight="1" spans="1:3">
      <c r="A14" s="68" t="s">
        <v>3199</v>
      </c>
      <c r="B14" s="69"/>
      <c r="C14" s="69"/>
    </row>
    <row r="15" s="38" customFormat="1" ht="91" customHeight="1" spans="1:7">
      <c r="A15" s="57" t="s">
        <v>3204</v>
      </c>
      <c r="B15" s="57"/>
      <c r="C15" s="57"/>
      <c r="D15" s="65"/>
      <c r="E15" s="65"/>
      <c r="F15" s="65"/>
      <c r="G15" s="65"/>
    </row>
    <row r="16" s="36" customFormat="1" spans="1:3">
      <c r="A16" s="71"/>
      <c r="B16" s="71"/>
      <c r="C16" s="7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E12" sqref="E12"/>
    </sheetView>
  </sheetViews>
  <sheetFormatPr defaultColWidth="10" defaultRowHeight="13.5" outlineLevelCol="2"/>
  <cols>
    <col min="1" max="1" width="60.5"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6"/>
    </row>
    <row r="3" s="36" customFormat="1" ht="28.6" customHeight="1" spans="1:3">
      <c r="A3" s="61" t="s">
        <v>3205</v>
      </c>
      <c r="B3" s="61"/>
      <c r="C3" s="61"/>
    </row>
    <row r="4" s="36" customFormat="1" ht="25" customHeight="1" spans="1:3">
      <c r="A4" s="71"/>
      <c r="B4" s="71"/>
      <c r="C4" s="72" t="s">
        <v>3173</v>
      </c>
    </row>
    <row r="5" s="36" customFormat="1" ht="32" customHeight="1" spans="1:3">
      <c r="A5" s="43" t="s">
        <v>3189</v>
      </c>
      <c r="B5" s="43" t="s">
        <v>3130</v>
      </c>
      <c r="C5" s="43" t="s">
        <v>3190</v>
      </c>
    </row>
    <row r="6" s="36" customFormat="1" ht="32" customHeight="1" spans="1:3">
      <c r="A6" s="68" t="s">
        <v>3206</v>
      </c>
      <c r="B6" s="69">
        <v>41.56</v>
      </c>
      <c r="C6" s="69">
        <v>41.56</v>
      </c>
    </row>
    <row r="7" s="36" customFormat="1" ht="32" customHeight="1" spans="1:3">
      <c r="A7" s="68" t="s">
        <v>3207</v>
      </c>
      <c r="B7" s="69">
        <v>45.74</v>
      </c>
      <c r="C7" s="69">
        <v>45.74</v>
      </c>
    </row>
    <row r="8" s="36" customFormat="1" ht="32" customHeight="1" spans="1:3">
      <c r="A8" s="68" t="s">
        <v>3208</v>
      </c>
      <c r="B8" s="69">
        <v>11.97</v>
      </c>
      <c r="C8" s="69">
        <v>11.97</v>
      </c>
    </row>
    <row r="9" s="36" customFormat="1" ht="32" customHeight="1" spans="1:3">
      <c r="A9" s="68" t="s">
        <v>3209</v>
      </c>
      <c r="B9" s="69">
        <v>9.73</v>
      </c>
      <c r="C9" s="69">
        <v>9.73</v>
      </c>
    </row>
    <row r="10" s="36" customFormat="1" ht="32" customHeight="1" spans="1:3">
      <c r="A10" s="68" t="s">
        <v>3210</v>
      </c>
      <c r="B10" s="69">
        <v>43.8</v>
      </c>
      <c r="C10" s="69">
        <v>43.8</v>
      </c>
    </row>
    <row r="11" s="36" customFormat="1" ht="32" customHeight="1" spans="1:3">
      <c r="A11" s="68" t="s">
        <v>3211</v>
      </c>
      <c r="B11" s="69"/>
      <c r="C11" s="69"/>
    </row>
    <row r="12" s="36" customFormat="1" ht="32" customHeight="1" spans="1:3">
      <c r="A12" s="68" t="s">
        <v>3212</v>
      </c>
      <c r="B12" s="69"/>
      <c r="C12" s="69"/>
    </row>
    <row r="13" s="38" customFormat="1" ht="85" customHeight="1" spans="1:3">
      <c r="A13" s="57" t="s">
        <v>3213</v>
      </c>
      <c r="B13" s="57"/>
      <c r="C13" s="57"/>
    </row>
    <row r="14" s="36" customFormat="1" ht="31" customHeight="1" spans="1:3">
      <c r="A14" s="70"/>
      <c r="B14" s="70"/>
      <c r="C14" s="7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4" sqref="G14"/>
    </sheetView>
  </sheetViews>
  <sheetFormatPr defaultColWidth="10" defaultRowHeight="13.5" outlineLevelCol="2"/>
  <cols>
    <col min="1" max="1" width="59.3833333333333"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6"/>
    </row>
    <row r="3" s="36" customFormat="1" ht="28.6" customHeight="1" spans="1:3">
      <c r="A3" s="61" t="s">
        <v>3214</v>
      </c>
      <c r="B3" s="61"/>
      <c r="C3" s="61"/>
    </row>
    <row r="4" s="37" customFormat="1" ht="25" customHeight="1" spans="1:3">
      <c r="A4" s="67"/>
      <c r="B4" s="67"/>
      <c r="C4" s="51" t="s">
        <v>3173</v>
      </c>
    </row>
    <row r="5" s="37" customFormat="1" ht="32" customHeight="1" spans="1:3">
      <c r="A5" s="43" t="s">
        <v>3189</v>
      </c>
      <c r="B5" s="43" t="s">
        <v>3130</v>
      </c>
      <c r="C5" s="43" t="s">
        <v>3190</v>
      </c>
    </row>
    <row r="6" s="37" customFormat="1" ht="32" customHeight="1" spans="1:3">
      <c r="A6" s="68" t="s">
        <v>3206</v>
      </c>
      <c r="B6" s="69">
        <v>41.56</v>
      </c>
      <c r="C6" s="69">
        <v>41.56</v>
      </c>
    </row>
    <row r="7" s="37" customFormat="1" ht="32" customHeight="1" spans="1:3">
      <c r="A7" s="68" t="s">
        <v>3207</v>
      </c>
      <c r="B7" s="69">
        <v>45.74</v>
      </c>
      <c r="C7" s="69">
        <v>45.74</v>
      </c>
    </row>
    <row r="8" s="37" customFormat="1" ht="32" customHeight="1" spans="1:3">
      <c r="A8" s="68" t="s">
        <v>3208</v>
      </c>
      <c r="B8" s="69">
        <v>11.97</v>
      </c>
      <c r="C8" s="69">
        <v>11.97</v>
      </c>
    </row>
    <row r="9" s="37" customFormat="1" ht="32" customHeight="1" spans="1:3">
      <c r="A9" s="68" t="s">
        <v>3209</v>
      </c>
      <c r="B9" s="69">
        <v>9.73</v>
      </c>
      <c r="C9" s="69">
        <v>9.73</v>
      </c>
    </row>
    <row r="10" s="37" customFormat="1" ht="32" customHeight="1" spans="1:3">
      <c r="A10" s="68" t="s">
        <v>3210</v>
      </c>
      <c r="B10" s="69">
        <v>43.8</v>
      </c>
      <c r="C10" s="69">
        <v>43.8</v>
      </c>
    </row>
    <row r="11" s="37" customFormat="1" ht="32" customHeight="1" spans="1:3">
      <c r="A11" s="68" t="s">
        <v>3215</v>
      </c>
      <c r="B11" s="69"/>
      <c r="C11" s="69"/>
    </row>
    <row r="12" s="37" customFormat="1" ht="32" customHeight="1" spans="1:3">
      <c r="A12" s="68" t="s">
        <v>3216</v>
      </c>
      <c r="B12" s="69"/>
      <c r="C12" s="69"/>
    </row>
    <row r="13" s="38" customFormat="1" ht="90" customHeight="1" spans="1:3">
      <c r="A13" s="57" t="s">
        <v>3217</v>
      </c>
      <c r="B13" s="57"/>
      <c r="C13" s="57"/>
    </row>
    <row r="14" s="36" customFormat="1" ht="31" customHeight="1" spans="1:3">
      <c r="A14" s="70"/>
      <c r="B14" s="70"/>
      <c r="C14" s="7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7" workbookViewId="0">
      <selection activeCell="H17" sqref="H17"/>
    </sheetView>
  </sheetViews>
  <sheetFormatPr defaultColWidth="10" defaultRowHeight="13.5" outlineLevelCol="3"/>
  <cols>
    <col min="1" max="1" width="36" style="36" customWidth="1"/>
    <col min="2" max="4" width="15.6333333333333" style="36" customWidth="1"/>
    <col min="5" max="5" width="9.76666666666667" style="36" customWidth="1"/>
    <col min="6" max="16384" width="10" style="36"/>
  </cols>
  <sheetData>
    <row r="1" s="36" customFormat="1" ht="22" customHeight="1"/>
    <row r="2" s="36" customFormat="1" ht="14.3" customHeight="1" spans="1:1">
      <c r="A2" s="60"/>
    </row>
    <row r="3" s="36" customFormat="1" ht="63" customHeight="1" spans="1:4">
      <c r="A3" s="61" t="s">
        <v>3218</v>
      </c>
      <c r="B3" s="61"/>
      <c r="C3" s="61"/>
      <c r="D3" s="61"/>
    </row>
    <row r="4" s="37" customFormat="1" ht="30" customHeight="1" spans="4:4">
      <c r="D4" s="51" t="s">
        <v>3173</v>
      </c>
    </row>
    <row r="5" s="37" customFormat="1" ht="25" customHeight="1" spans="1:4">
      <c r="A5" s="43" t="s">
        <v>3189</v>
      </c>
      <c r="B5" s="43" t="s">
        <v>3219</v>
      </c>
      <c r="C5" s="43" t="s">
        <v>3220</v>
      </c>
      <c r="D5" s="43" t="s">
        <v>3221</v>
      </c>
    </row>
    <row r="6" s="37" customFormat="1" ht="25" customHeight="1" spans="1:4">
      <c r="A6" s="62" t="s">
        <v>3222</v>
      </c>
      <c r="B6" s="45" t="s">
        <v>3223</v>
      </c>
      <c r="C6" s="63">
        <v>16.1</v>
      </c>
      <c r="D6" s="63">
        <v>16.1</v>
      </c>
    </row>
    <row r="7" s="37" customFormat="1" ht="25" customHeight="1" spans="1:4">
      <c r="A7" s="64" t="s">
        <v>3224</v>
      </c>
      <c r="B7" s="45" t="s">
        <v>3181</v>
      </c>
      <c r="C7" s="63">
        <v>4.13</v>
      </c>
      <c r="D7" s="63">
        <v>4.13</v>
      </c>
    </row>
    <row r="8" s="37" customFormat="1" ht="25" customHeight="1" spans="1:4">
      <c r="A8" s="64" t="s">
        <v>3225</v>
      </c>
      <c r="B8" s="45" t="s">
        <v>3182</v>
      </c>
      <c r="C8" s="63">
        <v>4.13</v>
      </c>
      <c r="D8" s="63">
        <v>4.13</v>
      </c>
    </row>
    <row r="9" s="37" customFormat="1" ht="25" customHeight="1" spans="1:4">
      <c r="A9" s="64" t="s">
        <v>3226</v>
      </c>
      <c r="B9" s="45" t="s">
        <v>3227</v>
      </c>
      <c r="C9" s="63">
        <v>11.97</v>
      </c>
      <c r="D9" s="63">
        <v>11.97</v>
      </c>
    </row>
    <row r="10" s="37" customFormat="1" ht="25" customHeight="1" spans="1:4">
      <c r="A10" s="64" t="s">
        <v>3225</v>
      </c>
      <c r="B10" s="45" t="s">
        <v>3184</v>
      </c>
      <c r="C10" s="63">
        <v>11.97</v>
      </c>
      <c r="D10" s="63">
        <v>11.97</v>
      </c>
    </row>
    <row r="11" s="37" customFormat="1" ht="25" customHeight="1" spans="1:4">
      <c r="A11" s="62" t="s">
        <v>3228</v>
      </c>
      <c r="B11" s="45" t="s">
        <v>3229</v>
      </c>
      <c r="C11" s="63">
        <v>9.75</v>
      </c>
      <c r="D11" s="63">
        <v>9.75</v>
      </c>
    </row>
    <row r="12" s="37" customFormat="1" ht="25" customHeight="1" spans="1:4">
      <c r="A12" s="64" t="s">
        <v>3224</v>
      </c>
      <c r="B12" s="45" t="s">
        <v>3230</v>
      </c>
      <c r="C12" s="63">
        <v>0.02</v>
      </c>
      <c r="D12" s="63">
        <v>0.02</v>
      </c>
    </row>
    <row r="13" s="37" customFormat="1" ht="25" customHeight="1" spans="1:4">
      <c r="A13" s="64" t="s">
        <v>3226</v>
      </c>
      <c r="B13" s="45" t="s">
        <v>3231</v>
      </c>
      <c r="C13" s="63">
        <v>9.73</v>
      </c>
      <c r="D13" s="63">
        <v>9.73</v>
      </c>
    </row>
    <row r="14" s="37" customFormat="1" ht="25" customHeight="1" spans="1:4">
      <c r="A14" s="62" t="s">
        <v>3232</v>
      </c>
      <c r="B14" s="45" t="s">
        <v>3233</v>
      </c>
      <c r="C14" s="63">
        <v>2.24</v>
      </c>
      <c r="D14" s="63">
        <v>2.24</v>
      </c>
    </row>
    <row r="15" s="37" customFormat="1" ht="25" customHeight="1" spans="1:4">
      <c r="A15" s="64" t="s">
        <v>3224</v>
      </c>
      <c r="B15" s="45" t="s">
        <v>3234</v>
      </c>
      <c r="C15" s="63">
        <v>0.92</v>
      </c>
      <c r="D15" s="63">
        <v>0.92</v>
      </c>
    </row>
    <row r="16" s="37" customFormat="1" ht="25" customHeight="1" spans="1:4">
      <c r="A16" s="64" t="s">
        <v>3226</v>
      </c>
      <c r="B16" s="45" t="s">
        <v>3235</v>
      </c>
      <c r="C16" s="63">
        <v>1.32</v>
      </c>
      <c r="D16" s="63">
        <v>1.32</v>
      </c>
    </row>
    <row r="17" s="37" customFormat="1" ht="25" customHeight="1" spans="1:4">
      <c r="A17" s="62" t="s">
        <v>3236</v>
      </c>
      <c r="B17" s="45" t="s">
        <v>3237</v>
      </c>
      <c r="C17" s="63">
        <v>12.91</v>
      </c>
      <c r="D17" s="63">
        <v>12.91</v>
      </c>
    </row>
    <row r="18" s="37" customFormat="1" ht="25" customHeight="1" spans="1:4">
      <c r="A18" s="64" t="s">
        <v>3224</v>
      </c>
      <c r="B18" s="45" t="s">
        <v>3238</v>
      </c>
      <c r="C18" s="63">
        <v>7.26</v>
      </c>
      <c r="D18" s="63">
        <v>7.26</v>
      </c>
    </row>
    <row r="19" s="37" customFormat="1" ht="25" customHeight="1" spans="1:4">
      <c r="A19" s="64" t="s">
        <v>3239</v>
      </c>
      <c r="B19" s="45"/>
      <c r="C19" s="63">
        <v>6.53</v>
      </c>
      <c r="D19" s="63">
        <v>6.53</v>
      </c>
    </row>
    <row r="20" s="37" customFormat="1" ht="25" customHeight="1" spans="1:4">
      <c r="A20" s="64" t="s">
        <v>3240</v>
      </c>
      <c r="B20" s="45" t="s">
        <v>3241</v>
      </c>
      <c r="C20" s="63">
        <v>0.73</v>
      </c>
      <c r="D20" s="63">
        <v>0.73</v>
      </c>
    </row>
    <row r="21" s="37" customFormat="1" ht="25" customHeight="1" spans="1:4">
      <c r="A21" s="64" t="s">
        <v>3226</v>
      </c>
      <c r="B21" s="45" t="s">
        <v>3242</v>
      </c>
      <c r="C21" s="63">
        <v>5.65</v>
      </c>
      <c r="D21" s="63">
        <v>5.65</v>
      </c>
    </row>
    <row r="22" s="37" customFormat="1" ht="25" customHeight="1" spans="1:4">
      <c r="A22" s="64" t="s">
        <v>3239</v>
      </c>
      <c r="B22" s="45"/>
      <c r="C22" s="63">
        <v>5.07</v>
      </c>
      <c r="D22" s="63">
        <v>5.07</v>
      </c>
    </row>
    <row r="23" s="37" customFormat="1" ht="25" customHeight="1" spans="1:4">
      <c r="A23" s="64" t="s">
        <v>3243</v>
      </c>
      <c r="B23" s="45" t="s">
        <v>3244</v>
      </c>
      <c r="C23" s="63">
        <v>0.58</v>
      </c>
      <c r="D23" s="63">
        <v>0.58</v>
      </c>
    </row>
    <row r="24" s="37" customFormat="1" ht="25" customHeight="1" spans="1:4">
      <c r="A24" s="62" t="s">
        <v>3245</v>
      </c>
      <c r="B24" s="45" t="s">
        <v>3246</v>
      </c>
      <c r="C24" s="63">
        <v>2.28</v>
      </c>
      <c r="D24" s="63">
        <v>2.28</v>
      </c>
    </row>
    <row r="25" s="37" customFormat="1" ht="25" customHeight="1" spans="1:4">
      <c r="A25" s="64" t="s">
        <v>3224</v>
      </c>
      <c r="B25" s="45" t="s">
        <v>3247</v>
      </c>
      <c r="C25" s="63">
        <v>1</v>
      </c>
      <c r="D25" s="63">
        <v>1</v>
      </c>
    </row>
    <row r="26" s="37" customFormat="1" ht="25" customHeight="1" spans="1:4">
      <c r="A26" s="64" t="s">
        <v>3226</v>
      </c>
      <c r="B26" s="45" t="s">
        <v>3248</v>
      </c>
      <c r="C26" s="63">
        <v>1.28</v>
      </c>
      <c r="D26" s="63">
        <v>1.28</v>
      </c>
    </row>
    <row r="27" s="38" customFormat="1" ht="70" customHeight="1" spans="1:4">
      <c r="A27" s="65" t="s">
        <v>3249</v>
      </c>
      <c r="B27" s="65"/>
      <c r="C27" s="65"/>
      <c r="D27" s="65"/>
    </row>
    <row r="28" s="36" customFormat="1" ht="25" customHeight="1" spans="1:4">
      <c r="A28" s="66"/>
      <c r="B28" s="66"/>
      <c r="C28" s="66"/>
      <c r="D28" s="6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J14" sqref="J14"/>
    </sheetView>
  </sheetViews>
  <sheetFormatPr defaultColWidth="8.88333333333333" defaultRowHeight="13.5" outlineLevelCol="5"/>
  <cols>
    <col min="1" max="1" width="8.88333333333333" style="36"/>
    <col min="2" max="2" width="49.3833333333333" style="36" customWidth="1"/>
    <col min="3" max="6" width="20.6333333333333" style="36" customWidth="1"/>
    <col min="7" max="16384" width="8.88333333333333" style="36"/>
  </cols>
  <sheetData>
    <row r="1" s="36" customFormat="1" spans="1:1">
      <c r="A1" s="49"/>
    </row>
    <row r="2" s="36" customFormat="1" ht="45" customHeight="1" spans="1:6">
      <c r="A2" s="39" t="s">
        <v>3250</v>
      </c>
      <c r="B2" s="39"/>
      <c r="C2" s="39"/>
      <c r="D2" s="39"/>
      <c r="E2" s="39"/>
      <c r="F2" s="39"/>
    </row>
    <row r="3" s="37" customFormat="1" ht="18" customHeight="1" spans="2:6">
      <c r="B3" s="50" t="s">
        <v>3173</v>
      </c>
      <c r="C3" s="51"/>
      <c r="D3" s="51"/>
      <c r="E3" s="51"/>
      <c r="F3" s="51"/>
    </row>
    <row r="4" s="37" customFormat="1" ht="30" customHeight="1" spans="1:6">
      <c r="A4" s="42" t="s">
        <v>3</v>
      </c>
      <c r="B4" s="42"/>
      <c r="C4" s="43" t="s">
        <v>3179</v>
      </c>
      <c r="D4" s="43" t="s">
        <v>3220</v>
      </c>
      <c r="E4" s="43" t="s">
        <v>3221</v>
      </c>
      <c r="F4" s="43" t="s">
        <v>3251</v>
      </c>
    </row>
    <row r="5" s="37" customFormat="1" ht="30" customHeight="1" spans="1:6">
      <c r="A5" s="52" t="s">
        <v>3252</v>
      </c>
      <c r="B5" s="52"/>
      <c r="C5" s="45" t="s">
        <v>3180</v>
      </c>
      <c r="D5" s="53">
        <v>78.71</v>
      </c>
      <c r="E5" s="53">
        <v>78.71</v>
      </c>
      <c r="F5" s="54"/>
    </row>
    <row r="6" s="37" customFormat="1" ht="30" customHeight="1" spans="1:6">
      <c r="A6" s="55" t="s">
        <v>3253</v>
      </c>
      <c r="B6" s="55"/>
      <c r="C6" s="45" t="s">
        <v>3181</v>
      </c>
      <c r="D6" s="53">
        <v>32.97</v>
      </c>
      <c r="E6" s="53">
        <v>32.97</v>
      </c>
      <c r="F6" s="54"/>
    </row>
    <row r="7" s="37" customFormat="1" ht="30" customHeight="1" spans="1:6">
      <c r="A7" s="55" t="s">
        <v>3254</v>
      </c>
      <c r="B7" s="55"/>
      <c r="C7" s="45" t="s">
        <v>3182</v>
      </c>
      <c r="D7" s="53">
        <v>45.74</v>
      </c>
      <c r="E7" s="53">
        <v>45.74</v>
      </c>
      <c r="F7" s="54"/>
    </row>
    <row r="8" s="37" customFormat="1" ht="30" customHeight="1" spans="1:6">
      <c r="A8" s="56" t="s">
        <v>3255</v>
      </c>
      <c r="B8" s="56"/>
      <c r="C8" s="45" t="s">
        <v>3183</v>
      </c>
      <c r="D8" s="53"/>
      <c r="E8" s="53"/>
      <c r="F8" s="54"/>
    </row>
    <row r="9" s="37" customFormat="1" ht="30" customHeight="1" spans="1:6">
      <c r="A9" s="55" t="s">
        <v>3253</v>
      </c>
      <c r="B9" s="55"/>
      <c r="C9" s="45" t="s">
        <v>3184</v>
      </c>
      <c r="D9" s="53"/>
      <c r="E9" s="53"/>
      <c r="F9" s="54"/>
    </row>
    <row r="10" s="37" customFormat="1" ht="30" customHeight="1" spans="1:6">
      <c r="A10" s="55" t="s">
        <v>3254</v>
      </c>
      <c r="B10" s="55"/>
      <c r="C10" s="45" t="s">
        <v>3185</v>
      </c>
      <c r="D10" s="53"/>
      <c r="E10" s="53"/>
      <c r="F10" s="54"/>
    </row>
    <row r="11" s="38" customFormat="1" ht="41" customHeight="1" spans="1:6">
      <c r="A11" s="57" t="s">
        <v>3256</v>
      </c>
      <c r="B11" s="57"/>
      <c r="C11" s="57"/>
      <c r="D11" s="57"/>
      <c r="E11" s="57"/>
      <c r="F11" s="57"/>
    </row>
    <row r="14" s="36" customFormat="1" ht="19.5" spans="1:1">
      <c r="A14" s="58"/>
    </row>
    <row r="15" s="36" customFormat="1" ht="19" customHeight="1" spans="1:1">
      <c r="A15" s="59"/>
    </row>
    <row r="16" s="36" customFormat="1" ht="29" customHeight="1"/>
    <row r="17" s="36" customFormat="1" ht="29" customHeight="1"/>
    <row r="18" s="36" customFormat="1" ht="29" customHeight="1"/>
    <row r="19" s="36" customFormat="1" ht="29" customHeight="1"/>
    <row r="20" s="36" customFormat="1" ht="30" customHeight="1" spans="1:1">
      <c r="A20" s="5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C19" sqref="C19"/>
    </sheetView>
  </sheetViews>
  <sheetFormatPr defaultColWidth="8.88333333333333" defaultRowHeight="13.5" outlineLevelRow="7" outlineLevelCol="5"/>
  <cols>
    <col min="1" max="1" width="8.88333333333333" style="36"/>
    <col min="2" max="6" width="24.2166666666667" style="36" customWidth="1"/>
    <col min="7" max="16384" width="8.88333333333333" style="36"/>
  </cols>
  <sheetData>
    <row r="1" s="36" customFormat="1" ht="24" customHeight="1"/>
    <row r="2" s="36" customFormat="1" ht="27" spans="1:6">
      <c r="A2" s="39" t="s">
        <v>3257</v>
      </c>
      <c r="B2" s="40"/>
      <c r="C2" s="40"/>
      <c r="D2" s="40"/>
      <c r="E2" s="40"/>
      <c r="F2" s="40"/>
    </row>
    <row r="3" s="36" customFormat="1" ht="23" customHeight="1" spans="1:6">
      <c r="A3" s="41" t="s">
        <v>3173</v>
      </c>
      <c r="B3" s="41"/>
      <c r="C3" s="41"/>
      <c r="D3" s="41"/>
      <c r="E3" s="41"/>
      <c r="F3" s="41"/>
    </row>
    <row r="4" s="37" customFormat="1" ht="30" customHeight="1" spans="1:6">
      <c r="A4" s="42" t="s">
        <v>3258</v>
      </c>
      <c r="B4" s="43" t="s">
        <v>3133</v>
      </c>
      <c r="C4" s="43" t="s">
        <v>3259</v>
      </c>
      <c r="D4" s="43" t="s">
        <v>3260</v>
      </c>
      <c r="E4" s="43" t="s">
        <v>3261</v>
      </c>
      <c r="F4" s="43" t="s">
        <v>3262</v>
      </c>
    </row>
    <row r="5" s="37" customFormat="1" ht="45" customHeight="1" spans="1:6">
      <c r="A5" s="44">
        <v>1</v>
      </c>
      <c r="B5" s="45"/>
      <c r="C5" s="46" t="s">
        <v>3263</v>
      </c>
      <c r="D5" s="47"/>
      <c r="E5" s="47" t="s">
        <v>3264</v>
      </c>
      <c r="F5" s="47"/>
    </row>
    <row r="6" s="37" customFormat="1" ht="45" customHeight="1" spans="1:6">
      <c r="A6" s="44">
        <v>2</v>
      </c>
      <c r="B6" s="45"/>
      <c r="C6" s="46"/>
      <c r="D6" s="47"/>
      <c r="E6" s="47"/>
      <c r="F6" s="47"/>
    </row>
    <row r="7" s="37" customFormat="1" ht="45" customHeight="1" spans="1:6">
      <c r="A7" s="44" t="s">
        <v>3265</v>
      </c>
      <c r="B7" s="45"/>
      <c r="C7" s="46"/>
      <c r="D7" s="47"/>
      <c r="E7" s="47"/>
      <c r="F7" s="47"/>
    </row>
    <row r="8" s="38" customFormat="1" ht="33" customHeight="1" spans="1:6">
      <c r="A8" s="48" t="s">
        <v>3266</v>
      </c>
      <c r="B8" s="48"/>
      <c r="C8" s="48"/>
      <c r="D8" s="48"/>
      <c r="E8" s="48"/>
      <c r="F8" s="48"/>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49"/>
  <sheetViews>
    <sheetView workbookViewId="0">
      <selection activeCell="I55" sqref="I55"/>
    </sheetView>
  </sheetViews>
  <sheetFormatPr defaultColWidth="8" defaultRowHeight="12"/>
  <cols>
    <col min="1" max="1" width="21.875" style="11" customWidth="1"/>
    <col min="2" max="2" width="33.25" style="11" customWidth="1"/>
    <col min="3" max="3" width="13.375" style="11" customWidth="1"/>
    <col min="4" max="4" width="14.5" style="11" customWidth="1"/>
    <col min="5" max="5" width="20.6333333333333" style="11" customWidth="1"/>
    <col min="6" max="6" width="5" style="11" customWidth="1"/>
    <col min="7" max="7" width="7.625" style="11" customWidth="1"/>
    <col min="8" max="8" width="6.25" style="11" customWidth="1"/>
    <col min="9" max="9" width="9.125" style="11" customWidth="1"/>
    <col min="10" max="10" width="61" style="11" customWidth="1"/>
    <col min="11" max="16384" width="8" style="11"/>
  </cols>
  <sheetData>
    <row r="2" s="11" customFormat="1" ht="39" customHeight="1" spans="1:10">
      <c r="A2" s="15" t="s">
        <v>3267</v>
      </c>
      <c r="B2" s="15"/>
      <c r="C2" s="15"/>
      <c r="D2" s="15"/>
      <c r="E2" s="15"/>
      <c r="F2" s="15"/>
      <c r="G2" s="15"/>
      <c r="H2" s="15"/>
      <c r="I2" s="15"/>
      <c r="J2" s="15"/>
    </row>
    <row r="3" s="11" customFormat="1" ht="23" customHeight="1" spans="1:1">
      <c r="A3" s="16"/>
    </row>
    <row r="4" s="12" customFormat="1" ht="44.25" customHeight="1" spans="1:10">
      <c r="A4" s="17" t="s">
        <v>3268</v>
      </c>
      <c r="B4" s="17" t="s">
        <v>3269</v>
      </c>
      <c r="C4" s="17" t="s">
        <v>3270</v>
      </c>
      <c r="D4" s="17" t="s">
        <v>3271</v>
      </c>
      <c r="E4" s="17" t="s">
        <v>3272</v>
      </c>
      <c r="F4" s="17" t="s">
        <v>3273</v>
      </c>
      <c r="G4" s="17" t="s">
        <v>3274</v>
      </c>
      <c r="H4" s="17" t="s">
        <v>3275</v>
      </c>
      <c r="I4" s="17" t="s">
        <v>3276</v>
      </c>
      <c r="J4" s="17" t="s">
        <v>3277</v>
      </c>
    </row>
    <row r="5" s="11" customFormat="1" ht="18.75" spans="1:10">
      <c r="A5" s="18">
        <v>1</v>
      </c>
      <c r="B5" s="18">
        <v>2</v>
      </c>
      <c r="C5" s="18">
        <v>3</v>
      </c>
      <c r="D5" s="18">
        <v>4</v>
      </c>
      <c r="E5" s="18">
        <v>5</v>
      </c>
      <c r="F5" s="18">
        <v>6</v>
      </c>
      <c r="G5" s="18">
        <v>7</v>
      </c>
      <c r="H5" s="18">
        <v>8</v>
      </c>
      <c r="I5" s="18">
        <v>9</v>
      </c>
      <c r="J5" s="18">
        <v>10</v>
      </c>
    </row>
    <row r="6" s="13" customFormat="1" ht="31" customHeight="1" spans="1:10">
      <c r="A6" s="19" t="s">
        <v>3278</v>
      </c>
      <c r="B6" s="20" t="s">
        <v>3279</v>
      </c>
      <c r="C6" s="21" t="s">
        <v>3280</v>
      </c>
      <c r="D6" s="22" t="s">
        <v>2524</v>
      </c>
      <c r="E6" s="22" t="s">
        <v>2524</v>
      </c>
      <c r="F6" s="22" t="s">
        <v>2524</v>
      </c>
      <c r="G6" s="22" t="s">
        <v>3281</v>
      </c>
      <c r="H6" s="22" t="s">
        <v>2524</v>
      </c>
      <c r="I6" s="22" t="s">
        <v>2524</v>
      </c>
      <c r="J6" s="22" t="s">
        <v>3281</v>
      </c>
    </row>
    <row r="7" s="13" customFormat="1" ht="31" customHeight="1" spans="1:10">
      <c r="A7" s="23"/>
      <c r="B7" s="24"/>
      <c r="C7" s="21" t="s">
        <v>2524</v>
      </c>
      <c r="D7" s="22" t="s">
        <v>3282</v>
      </c>
      <c r="E7" s="22" t="s">
        <v>2524</v>
      </c>
      <c r="F7" s="22" t="s">
        <v>2524</v>
      </c>
      <c r="G7" s="22" t="s">
        <v>3281</v>
      </c>
      <c r="H7" s="22" t="s">
        <v>2524</v>
      </c>
      <c r="I7" s="22" t="s">
        <v>2524</v>
      </c>
      <c r="J7" s="22" t="s">
        <v>3281</v>
      </c>
    </row>
    <row r="8" s="13" customFormat="1" ht="31" customHeight="1" spans="1:10">
      <c r="A8" s="23"/>
      <c r="B8" s="24"/>
      <c r="C8" s="21" t="s">
        <v>2524</v>
      </c>
      <c r="D8" s="22" t="s">
        <v>2524</v>
      </c>
      <c r="E8" s="22" t="s">
        <v>3283</v>
      </c>
      <c r="F8" s="22" t="s">
        <v>3284</v>
      </c>
      <c r="G8" s="22" t="s">
        <v>3285</v>
      </c>
      <c r="H8" s="22" t="s">
        <v>3286</v>
      </c>
      <c r="I8" s="22" t="s">
        <v>3287</v>
      </c>
      <c r="J8" s="22" t="s">
        <v>3288</v>
      </c>
    </row>
    <row r="9" s="14" customFormat="1" ht="31" customHeight="1" spans="1:10">
      <c r="A9" s="23"/>
      <c r="B9" s="24"/>
      <c r="C9" s="21" t="s">
        <v>2524</v>
      </c>
      <c r="D9" s="22" t="s">
        <v>3289</v>
      </c>
      <c r="E9" s="22" t="s">
        <v>2524</v>
      </c>
      <c r="F9" s="22" t="s">
        <v>2524</v>
      </c>
      <c r="G9" s="22" t="s">
        <v>3281</v>
      </c>
      <c r="H9" s="22" t="s">
        <v>2524</v>
      </c>
      <c r="I9" s="22" t="s">
        <v>2524</v>
      </c>
      <c r="J9" s="22" t="s">
        <v>3281</v>
      </c>
    </row>
    <row r="10" s="13" customFormat="1" ht="31" customHeight="1" spans="1:10">
      <c r="A10" s="23"/>
      <c r="B10" s="24"/>
      <c r="C10" s="21" t="s">
        <v>2524</v>
      </c>
      <c r="D10" s="22" t="s">
        <v>2524</v>
      </c>
      <c r="E10" s="22" t="s">
        <v>3290</v>
      </c>
      <c r="F10" s="22" t="s">
        <v>3284</v>
      </c>
      <c r="G10" s="22" t="s">
        <v>3285</v>
      </c>
      <c r="H10" s="22" t="s">
        <v>3286</v>
      </c>
      <c r="I10" s="22" t="s">
        <v>3287</v>
      </c>
      <c r="J10" s="22" t="s">
        <v>3291</v>
      </c>
    </row>
    <row r="11" s="13" customFormat="1" ht="31" customHeight="1" spans="1:10">
      <c r="A11" s="23"/>
      <c r="B11" s="24"/>
      <c r="C11" s="21" t="s">
        <v>3292</v>
      </c>
      <c r="D11" s="22" t="s">
        <v>2524</v>
      </c>
      <c r="E11" s="22" t="s">
        <v>2524</v>
      </c>
      <c r="F11" s="22" t="s">
        <v>2524</v>
      </c>
      <c r="G11" s="22" t="s">
        <v>3281</v>
      </c>
      <c r="H11" s="22" t="s">
        <v>2524</v>
      </c>
      <c r="I11" s="22" t="s">
        <v>2524</v>
      </c>
      <c r="J11" s="22" t="s">
        <v>3281</v>
      </c>
    </row>
    <row r="12" s="13" customFormat="1" ht="31" customHeight="1" spans="1:10">
      <c r="A12" s="23"/>
      <c r="B12" s="24"/>
      <c r="C12" s="21" t="s">
        <v>2524</v>
      </c>
      <c r="D12" s="22" t="s">
        <v>3293</v>
      </c>
      <c r="E12" s="22" t="s">
        <v>2524</v>
      </c>
      <c r="F12" s="22" t="s">
        <v>2524</v>
      </c>
      <c r="G12" s="22" t="s">
        <v>3281</v>
      </c>
      <c r="H12" s="22" t="s">
        <v>2524</v>
      </c>
      <c r="I12" s="22" t="s">
        <v>2524</v>
      </c>
      <c r="J12" s="22" t="s">
        <v>3281</v>
      </c>
    </row>
    <row r="13" s="13" customFormat="1" ht="31" customHeight="1" spans="1:10">
      <c r="A13" s="23"/>
      <c r="B13" s="24"/>
      <c r="C13" s="21" t="s">
        <v>2524</v>
      </c>
      <c r="D13" s="22" t="s">
        <v>2524</v>
      </c>
      <c r="E13" s="22" t="s">
        <v>3294</v>
      </c>
      <c r="F13" s="22" t="s">
        <v>3284</v>
      </c>
      <c r="G13" s="22" t="s">
        <v>3295</v>
      </c>
      <c r="H13" s="22" t="s">
        <v>3286</v>
      </c>
      <c r="I13" s="22" t="s">
        <v>3287</v>
      </c>
      <c r="J13" s="22" t="s">
        <v>3296</v>
      </c>
    </row>
    <row r="14" s="13" customFormat="1" ht="31" customHeight="1" spans="1:10">
      <c r="A14" s="23"/>
      <c r="B14" s="24"/>
      <c r="C14" s="21" t="s">
        <v>3297</v>
      </c>
      <c r="D14" s="22" t="s">
        <v>2524</v>
      </c>
      <c r="E14" s="22" t="s">
        <v>2524</v>
      </c>
      <c r="F14" s="22" t="s">
        <v>2524</v>
      </c>
      <c r="G14" s="22" t="s">
        <v>3281</v>
      </c>
      <c r="H14" s="22" t="s">
        <v>2524</v>
      </c>
      <c r="I14" s="22" t="s">
        <v>2524</v>
      </c>
      <c r="J14" s="22" t="s">
        <v>3281</v>
      </c>
    </row>
    <row r="15" s="13" customFormat="1" ht="31" customHeight="1" spans="1:10">
      <c r="A15" s="23"/>
      <c r="B15" s="24"/>
      <c r="C15" s="21" t="s">
        <v>2524</v>
      </c>
      <c r="D15" s="22" t="s">
        <v>3298</v>
      </c>
      <c r="E15" s="22" t="s">
        <v>2524</v>
      </c>
      <c r="F15" s="22" t="s">
        <v>2524</v>
      </c>
      <c r="G15" s="22" t="s">
        <v>3281</v>
      </c>
      <c r="H15" s="22" t="s">
        <v>2524</v>
      </c>
      <c r="I15" s="22" t="s">
        <v>2524</v>
      </c>
      <c r="J15" s="22" t="s">
        <v>3281</v>
      </c>
    </row>
    <row r="16" s="13" customFormat="1" ht="31" customHeight="1" spans="1:10">
      <c r="A16" s="25"/>
      <c r="B16" s="26"/>
      <c r="C16" s="21" t="s">
        <v>2524</v>
      </c>
      <c r="D16" s="22" t="s">
        <v>2524</v>
      </c>
      <c r="E16" s="22" t="s">
        <v>3299</v>
      </c>
      <c r="F16" s="22" t="s">
        <v>3284</v>
      </c>
      <c r="G16" s="22" t="s">
        <v>3300</v>
      </c>
      <c r="H16" s="22" t="s">
        <v>3286</v>
      </c>
      <c r="I16" s="22" t="s">
        <v>3287</v>
      </c>
      <c r="J16" s="22" t="s">
        <v>3301</v>
      </c>
    </row>
    <row r="17" s="13" customFormat="1" ht="27" customHeight="1" spans="1:10">
      <c r="A17" s="27" t="s">
        <v>3302</v>
      </c>
      <c r="B17" s="28" t="s">
        <v>3303</v>
      </c>
      <c r="C17" s="21" t="s">
        <v>3280</v>
      </c>
      <c r="D17" s="22" t="s">
        <v>2524</v>
      </c>
      <c r="E17" s="22" t="s">
        <v>2524</v>
      </c>
      <c r="F17" s="22" t="s">
        <v>2524</v>
      </c>
      <c r="G17" s="22" t="s">
        <v>3281</v>
      </c>
      <c r="H17" s="22" t="s">
        <v>2524</v>
      </c>
      <c r="I17" s="22" t="s">
        <v>2524</v>
      </c>
      <c r="J17" s="22" t="s">
        <v>3281</v>
      </c>
    </row>
    <row r="18" s="13" customFormat="1" ht="27" customHeight="1" spans="1:10">
      <c r="A18" s="29"/>
      <c r="B18" s="30"/>
      <c r="C18" s="21" t="s">
        <v>2524</v>
      </c>
      <c r="D18" s="22" t="s">
        <v>3282</v>
      </c>
      <c r="E18" s="22" t="s">
        <v>2524</v>
      </c>
      <c r="F18" s="22" t="s">
        <v>2524</v>
      </c>
      <c r="G18" s="22" t="s">
        <v>3281</v>
      </c>
      <c r="H18" s="22" t="s">
        <v>2524</v>
      </c>
      <c r="I18" s="22" t="s">
        <v>2524</v>
      </c>
      <c r="J18" s="22" t="s">
        <v>3281</v>
      </c>
    </row>
    <row r="19" s="13" customFormat="1" ht="27" customHeight="1" spans="1:10">
      <c r="A19" s="29"/>
      <c r="B19" s="30"/>
      <c r="C19" s="21" t="s">
        <v>2524</v>
      </c>
      <c r="D19" s="22" t="s">
        <v>2524</v>
      </c>
      <c r="E19" s="22" t="s">
        <v>3304</v>
      </c>
      <c r="F19" s="22" t="s">
        <v>3305</v>
      </c>
      <c r="G19" s="22" t="s">
        <v>3306</v>
      </c>
      <c r="H19" s="22" t="s">
        <v>3307</v>
      </c>
      <c r="I19" s="22" t="s">
        <v>3287</v>
      </c>
      <c r="J19" s="22" t="s">
        <v>3304</v>
      </c>
    </row>
    <row r="20" s="13" customFormat="1" ht="27" customHeight="1" spans="1:10">
      <c r="A20" s="29"/>
      <c r="B20" s="30"/>
      <c r="C20" s="21" t="s">
        <v>2524</v>
      </c>
      <c r="D20" s="22" t="s">
        <v>2524</v>
      </c>
      <c r="E20" s="22" t="s">
        <v>3308</v>
      </c>
      <c r="F20" s="22" t="s">
        <v>3305</v>
      </c>
      <c r="G20" s="22" t="s">
        <v>3309</v>
      </c>
      <c r="H20" s="22" t="s">
        <v>3307</v>
      </c>
      <c r="I20" s="22" t="s">
        <v>3287</v>
      </c>
      <c r="J20" s="22" t="s">
        <v>3308</v>
      </c>
    </row>
    <row r="21" s="13" customFormat="1" ht="27" customHeight="1" spans="1:10">
      <c r="A21" s="29"/>
      <c r="B21" s="30"/>
      <c r="C21" s="21" t="s">
        <v>2524</v>
      </c>
      <c r="D21" s="22" t="s">
        <v>2524</v>
      </c>
      <c r="E21" s="22" t="s">
        <v>3310</v>
      </c>
      <c r="F21" s="22" t="s">
        <v>3284</v>
      </c>
      <c r="G21" s="22" t="s">
        <v>3311</v>
      </c>
      <c r="H21" s="22" t="s">
        <v>3312</v>
      </c>
      <c r="I21" s="22" t="s">
        <v>3287</v>
      </c>
      <c r="J21" s="22" t="s">
        <v>3313</v>
      </c>
    </row>
    <row r="22" s="13" customFormat="1" ht="27" customHeight="1" spans="1:10">
      <c r="A22" s="29"/>
      <c r="B22" s="30"/>
      <c r="C22" s="21" t="s">
        <v>2524</v>
      </c>
      <c r="D22" s="22" t="s">
        <v>3289</v>
      </c>
      <c r="E22" s="22" t="s">
        <v>2524</v>
      </c>
      <c r="F22" s="22" t="s">
        <v>2524</v>
      </c>
      <c r="G22" s="22" t="s">
        <v>3281</v>
      </c>
      <c r="H22" s="22" t="s">
        <v>2524</v>
      </c>
      <c r="I22" s="22" t="s">
        <v>2524</v>
      </c>
      <c r="J22" s="22" t="s">
        <v>3281</v>
      </c>
    </row>
    <row r="23" s="13" customFormat="1" ht="27" customHeight="1" spans="1:10">
      <c r="A23" s="29"/>
      <c r="B23" s="30"/>
      <c r="C23" s="21" t="s">
        <v>2524</v>
      </c>
      <c r="D23" s="22" t="s">
        <v>2524</v>
      </c>
      <c r="E23" s="22" t="s">
        <v>3314</v>
      </c>
      <c r="F23" s="22" t="s">
        <v>3305</v>
      </c>
      <c r="G23" s="22" t="s">
        <v>3315</v>
      </c>
      <c r="H23" s="22" t="s">
        <v>3286</v>
      </c>
      <c r="I23" s="22" t="s">
        <v>3316</v>
      </c>
      <c r="J23" s="22" t="s">
        <v>3314</v>
      </c>
    </row>
    <row r="24" s="13" customFormat="1" ht="27" customHeight="1" spans="1:10">
      <c r="A24" s="29"/>
      <c r="B24" s="30"/>
      <c r="C24" s="21" t="s">
        <v>2524</v>
      </c>
      <c r="D24" s="22" t="s">
        <v>2524</v>
      </c>
      <c r="E24" s="22" t="s">
        <v>3317</v>
      </c>
      <c r="F24" s="22" t="s">
        <v>3305</v>
      </c>
      <c r="G24" s="22" t="s">
        <v>3318</v>
      </c>
      <c r="H24" s="22" t="s">
        <v>3319</v>
      </c>
      <c r="I24" s="22" t="s">
        <v>3316</v>
      </c>
      <c r="J24" s="22" t="s">
        <v>3320</v>
      </c>
    </row>
    <row r="25" s="13" customFormat="1" ht="27" customHeight="1" spans="1:10">
      <c r="A25" s="29"/>
      <c r="B25" s="30"/>
      <c r="C25" s="21" t="s">
        <v>2524</v>
      </c>
      <c r="D25" s="22" t="s">
        <v>2524</v>
      </c>
      <c r="E25" s="22" t="s">
        <v>3321</v>
      </c>
      <c r="F25" s="22" t="s">
        <v>3305</v>
      </c>
      <c r="G25" s="22" t="s">
        <v>3315</v>
      </c>
      <c r="H25" s="22" t="s">
        <v>3286</v>
      </c>
      <c r="I25" s="22" t="s">
        <v>3287</v>
      </c>
      <c r="J25" s="22" t="s">
        <v>3322</v>
      </c>
    </row>
    <row r="26" s="13" customFormat="1" ht="27" customHeight="1" spans="1:10">
      <c r="A26" s="29"/>
      <c r="B26" s="30"/>
      <c r="C26" s="21" t="s">
        <v>2524</v>
      </c>
      <c r="D26" s="22" t="s">
        <v>2524</v>
      </c>
      <c r="E26" s="22" t="s">
        <v>3323</v>
      </c>
      <c r="F26" s="22" t="s">
        <v>3305</v>
      </c>
      <c r="G26" s="22" t="s">
        <v>3324</v>
      </c>
      <c r="H26" s="22" t="s">
        <v>3325</v>
      </c>
      <c r="I26" s="22" t="s">
        <v>3316</v>
      </c>
      <c r="J26" s="22" t="s">
        <v>3326</v>
      </c>
    </row>
    <row r="27" s="13" customFormat="1" ht="27" customHeight="1" spans="1:10">
      <c r="A27" s="29"/>
      <c r="B27" s="30"/>
      <c r="C27" s="21" t="s">
        <v>2524</v>
      </c>
      <c r="D27" s="22" t="s">
        <v>3327</v>
      </c>
      <c r="E27" s="22" t="s">
        <v>2524</v>
      </c>
      <c r="F27" s="22" t="s">
        <v>2524</v>
      </c>
      <c r="G27" s="22" t="s">
        <v>3281</v>
      </c>
      <c r="H27" s="22" t="s">
        <v>2524</v>
      </c>
      <c r="I27" s="22" t="s">
        <v>2524</v>
      </c>
      <c r="J27" s="22" t="s">
        <v>3281</v>
      </c>
    </row>
    <row r="28" s="13" customFormat="1" ht="27" customHeight="1" spans="1:10">
      <c r="A28" s="29"/>
      <c r="B28" s="30"/>
      <c r="C28" s="21" t="s">
        <v>2524</v>
      </c>
      <c r="D28" s="22" t="s">
        <v>2524</v>
      </c>
      <c r="E28" s="22" t="s">
        <v>3328</v>
      </c>
      <c r="F28" s="22" t="s">
        <v>3305</v>
      </c>
      <c r="G28" s="22" t="s">
        <v>3329</v>
      </c>
      <c r="H28" s="22" t="s">
        <v>3330</v>
      </c>
      <c r="I28" s="22" t="s">
        <v>3287</v>
      </c>
      <c r="J28" s="22" t="s">
        <v>3331</v>
      </c>
    </row>
    <row r="29" s="13" customFormat="1" ht="27" customHeight="1" spans="1:10">
      <c r="A29" s="29"/>
      <c r="B29" s="30"/>
      <c r="C29" s="21" t="s">
        <v>2524</v>
      </c>
      <c r="D29" s="22" t="s">
        <v>3332</v>
      </c>
      <c r="E29" s="22" t="s">
        <v>2524</v>
      </c>
      <c r="F29" s="22" t="s">
        <v>2524</v>
      </c>
      <c r="G29" s="22" t="s">
        <v>3281</v>
      </c>
      <c r="H29" s="22" t="s">
        <v>2524</v>
      </c>
      <c r="I29" s="22" t="s">
        <v>2524</v>
      </c>
      <c r="J29" s="22" t="s">
        <v>3281</v>
      </c>
    </row>
    <row r="30" s="13" customFormat="1" ht="27" customHeight="1" spans="1:10">
      <c r="A30" s="29"/>
      <c r="B30" s="30"/>
      <c r="C30" s="21" t="s">
        <v>2524</v>
      </c>
      <c r="D30" s="22" t="s">
        <v>2524</v>
      </c>
      <c r="E30" s="22" t="s">
        <v>3333</v>
      </c>
      <c r="F30" s="22" t="s">
        <v>3334</v>
      </c>
      <c r="G30" s="22" t="s">
        <v>3335</v>
      </c>
      <c r="H30" s="22" t="s">
        <v>3336</v>
      </c>
      <c r="I30" s="22" t="s">
        <v>3287</v>
      </c>
      <c r="J30" s="22" t="s">
        <v>3337</v>
      </c>
    </row>
    <row r="31" s="13" customFormat="1" ht="27" customHeight="1" spans="1:10">
      <c r="A31" s="29"/>
      <c r="B31" s="30"/>
      <c r="C31" s="21" t="s">
        <v>3292</v>
      </c>
      <c r="D31" s="22" t="s">
        <v>2524</v>
      </c>
      <c r="E31" s="22" t="s">
        <v>2524</v>
      </c>
      <c r="F31" s="22" t="s">
        <v>2524</v>
      </c>
      <c r="G31" s="22" t="s">
        <v>3281</v>
      </c>
      <c r="H31" s="22" t="s">
        <v>2524</v>
      </c>
      <c r="I31" s="22" t="s">
        <v>2524</v>
      </c>
      <c r="J31" s="22" t="s">
        <v>3281</v>
      </c>
    </row>
    <row r="32" s="13" customFormat="1" ht="27" customHeight="1" spans="1:10">
      <c r="A32" s="29"/>
      <c r="B32" s="30"/>
      <c r="C32" s="21" t="s">
        <v>2524</v>
      </c>
      <c r="D32" s="22" t="s">
        <v>3338</v>
      </c>
      <c r="E32" s="22" t="s">
        <v>2524</v>
      </c>
      <c r="F32" s="22" t="s">
        <v>2524</v>
      </c>
      <c r="G32" s="22" t="s">
        <v>3281</v>
      </c>
      <c r="H32" s="22" t="s">
        <v>2524</v>
      </c>
      <c r="I32" s="22" t="s">
        <v>2524</v>
      </c>
      <c r="J32" s="22" t="s">
        <v>3281</v>
      </c>
    </row>
    <row r="33" s="13" customFormat="1" ht="27" customHeight="1" spans="1:10">
      <c r="A33" s="29"/>
      <c r="B33" s="30"/>
      <c r="C33" s="21" t="s">
        <v>2524</v>
      </c>
      <c r="D33" s="22" t="s">
        <v>2524</v>
      </c>
      <c r="E33" s="22" t="s">
        <v>3339</v>
      </c>
      <c r="F33" s="22" t="s">
        <v>3305</v>
      </c>
      <c r="G33" s="22" t="s">
        <v>3340</v>
      </c>
      <c r="H33" s="22" t="s">
        <v>3325</v>
      </c>
      <c r="I33" s="22" t="s">
        <v>3316</v>
      </c>
      <c r="J33" s="22" t="s">
        <v>3341</v>
      </c>
    </row>
    <row r="34" s="13" customFormat="1" ht="27" customHeight="1" spans="1:10">
      <c r="A34" s="29"/>
      <c r="B34" s="30"/>
      <c r="C34" s="21" t="s">
        <v>3297</v>
      </c>
      <c r="D34" s="22" t="s">
        <v>2524</v>
      </c>
      <c r="E34" s="22" t="s">
        <v>2524</v>
      </c>
      <c r="F34" s="22" t="s">
        <v>2524</v>
      </c>
      <c r="G34" s="22" t="s">
        <v>3281</v>
      </c>
      <c r="H34" s="22" t="s">
        <v>2524</v>
      </c>
      <c r="I34" s="22" t="s">
        <v>2524</v>
      </c>
      <c r="J34" s="22" t="s">
        <v>3281</v>
      </c>
    </row>
    <row r="35" s="13" customFormat="1" ht="27" customHeight="1" spans="1:10">
      <c r="A35" s="29"/>
      <c r="B35" s="30"/>
      <c r="C35" s="21" t="s">
        <v>2524</v>
      </c>
      <c r="D35" s="22" t="s">
        <v>3342</v>
      </c>
      <c r="E35" s="22" t="s">
        <v>2524</v>
      </c>
      <c r="F35" s="22" t="s">
        <v>2524</v>
      </c>
      <c r="G35" s="22" t="s">
        <v>3281</v>
      </c>
      <c r="H35" s="22" t="s">
        <v>2524</v>
      </c>
      <c r="I35" s="22" t="s">
        <v>2524</v>
      </c>
      <c r="J35" s="22" t="s">
        <v>3281</v>
      </c>
    </row>
    <row r="36" s="13" customFormat="1" ht="27" customHeight="1" spans="1:10">
      <c r="A36" s="31"/>
      <c r="B36" s="32"/>
      <c r="C36" s="21" t="s">
        <v>2524</v>
      </c>
      <c r="D36" s="22" t="s">
        <v>2524</v>
      </c>
      <c r="E36" s="22" t="s">
        <v>3343</v>
      </c>
      <c r="F36" s="22" t="s">
        <v>3284</v>
      </c>
      <c r="G36" s="22" t="s">
        <v>3344</v>
      </c>
      <c r="H36" s="22" t="s">
        <v>3286</v>
      </c>
      <c r="I36" s="22" t="s">
        <v>3287</v>
      </c>
      <c r="J36" s="22" t="s">
        <v>3343</v>
      </c>
    </row>
    <row r="37" s="13" customFormat="1" ht="13.5" spans="1:10">
      <c r="A37" s="28" t="s">
        <v>3345</v>
      </c>
      <c r="B37" s="33" t="s">
        <v>3346</v>
      </c>
      <c r="C37" s="34"/>
      <c r="D37" s="35"/>
      <c r="E37" s="35"/>
      <c r="F37" s="35"/>
      <c r="G37" s="35"/>
      <c r="H37" s="35"/>
      <c r="I37" s="22" t="s">
        <v>2524</v>
      </c>
      <c r="J37" s="22" t="s">
        <v>3280</v>
      </c>
    </row>
    <row r="38" s="13" customFormat="1" ht="13.5" spans="1:10">
      <c r="A38" s="30"/>
      <c r="B38" s="24"/>
      <c r="C38" s="21" t="s">
        <v>2524</v>
      </c>
      <c r="D38" s="22" t="s">
        <v>3282</v>
      </c>
      <c r="E38" s="22" t="s">
        <v>2524</v>
      </c>
      <c r="F38" s="22" t="s">
        <v>2524</v>
      </c>
      <c r="G38" s="22" t="s">
        <v>3281</v>
      </c>
      <c r="H38" s="22" t="s">
        <v>2524</v>
      </c>
      <c r="I38" s="22" t="s">
        <v>2524</v>
      </c>
      <c r="J38" s="22" t="s">
        <v>2524</v>
      </c>
    </row>
    <row r="39" s="13" customFormat="1" ht="27" spans="1:10">
      <c r="A39" s="30"/>
      <c r="B39" s="24"/>
      <c r="C39" s="21" t="s">
        <v>2524</v>
      </c>
      <c r="D39" s="22" t="s">
        <v>2524</v>
      </c>
      <c r="E39" s="22" t="s">
        <v>3347</v>
      </c>
      <c r="F39" s="22" t="s">
        <v>3284</v>
      </c>
      <c r="G39" s="22" t="s">
        <v>3348</v>
      </c>
      <c r="H39" s="22" t="s">
        <v>3349</v>
      </c>
      <c r="I39" s="22" t="s">
        <v>3287</v>
      </c>
      <c r="J39" s="22" t="s">
        <v>2524</v>
      </c>
    </row>
    <row r="40" s="13" customFormat="1" ht="13.5" spans="1:10">
      <c r="A40" s="30"/>
      <c r="B40" s="24"/>
      <c r="C40" s="21" t="s">
        <v>2524</v>
      </c>
      <c r="D40" s="22" t="s">
        <v>3289</v>
      </c>
      <c r="E40" s="22" t="s">
        <v>2524</v>
      </c>
      <c r="F40" s="22" t="s">
        <v>2524</v>
      </c>
      <c r="G40" s="22" t="s">
        <v>3281</v>
      </c>
      <c r="H40" s="22" t="s">
        <v>2524</v>
      </c>
      <c r="I40" s="22" t="s">
        <v>2524</v>
      </c>
      <c r="J40" s="22" t="s">
        <v>2524</v>
      </c>
    </row>
    <row r="41" s="13" customFormat="1" ht="13.5" spans="1:10">
      <c r="A41" s="30"/>
      <c r="B41" s="24"/>
      <c r="C41" s="21" t="s">
        <v>2524</v>
      </c>
      <c r="D41" s="22" t="s">
        <v>2524</v>
      </c>
      <c r="E41" s="22" t="s">
        <v>3350</v>
      </c>
      <c r="F41" s="22" t="s">
        <v>3284</v>
      </c>
      <c r="G41" s="22" t="s">
        <v>3348</v>
      </c>
      <c r="H41" s="22" t="s">
        <v>3349</v>
      </c>
      <c r="I41" s="22" t="s">
        <v>3287</v>
      </c>
      <c r="J41" s="22" t="s">
        <v>2524</v>
      </c>
    </row>
    <row r="42" s="13" customFormat="1" ht="13.5" spans="1:10">
      <c r="A42" s="30"/>
      <c r="B42" s="24"/>
      <c r="C42" s="21" t="s">
        <v>3292</v>
      </c>
      <c r="D42" s="22" t="s">
        <v>2524</v>
      </c>
      <c r="E42" s="22" t="s">
        <v>2524</v>
      </c>
      <c r="F42" s="22" t="s">
        <v>2524</v>
      </c>
      <c r="G42" s="22" t="s">
        <v>3281</v>
      </c>
      <c r="H42" s="22" t="s">
        <v>2524</v>
      </c>
      <c r="I42" s="22" t="s">
        <v>2524</v>
      </c>
      <c r="J42" s="22" t="s">
        <v>3292</v>
      </c>
    </row>
    <row r="43" s="13" customFormat="1" ht="13.5" spans="1:10">
      <c r="A43" s="30"/>
      <c r="B43" s="24"/>
      <c r="C43" s="21" t="s">
        <v>2524</v>
      </c>
      <c r="D43" s="22" t="s">
        <v>3351</v>
      </c>
      <c r="E43" s="22" t="s">
        <v>2524</v>
      </c>
      <c r="F43" s="22" t="s">
        <v>2524</v>
      </c>
      <c r="G43" s="22" t="s">
        <v>3281</v>
      </c>
      <c r="H43" s="22" t="s">
        <v>2524</v>
      </c>
      <c r="I43" s="22" t="s">
        <v>2524</v>
      </c>
      <c r="J43" s="22" t="s">
        <v>2524</v>
      </c>
    </row>
    <row r="44" s="13" customFormat="1" ht="13.5" spans="1:10">
      <c r="A44" s="30"/>
      <c r="B44" s="24"/>
      <c r="C44" s="21" t="s">
        <v>2524</v>
      </c>
      <c r="D44" s="22" t="s">
        <v>2524</v>
      </c>
      <c r="E44" s="22" t="s">
        <v>3352</v>
      </c>
      <c r="F44" s="22" t="s">
        <v>3284</v>
      </c>
      <c r="G44" s="22" t="s">
        <v>3353</v>
      </c>
      <c r="H44" s="22" t="s">
        <v>3286</v>
      </c>
      <c r="I44" s="22" t="s">
        <v>3287</v>
      </c>
      <c r="J44" s="22" t="s">
        <v>2524</v>
      </c>
    </row>
    <row r="45" s="13" customFormat="1" ht="13.5" spans="1:10">
      <c r="A45" s="30"/>
      <c r="B45" s="24"/>
      <c r="C45" s="21" t="s">
        <v>2524</v>
      </c>
      <c r="D45" s="22" t="s">
        <v>3354</v>
      </c>
      <c r="E45" s="22" t="s">
        <v>2524</v>
      </c>
      <c r="F45" s="22" t="s">
        <v>2524</v>
      </c>
      <c r="G45" s="22" t="s">
        <v>3281</v>
      </c>
      <c r="H45" s="22" t="s">
        <v>2524</v>
      </c>
      <c r="I45" s="22" t="s">
        <v>2524</v>
      </c>
      <c r="J45" s="22" t="s">
        <v>2524</v>
      </c>
    </row>
    <row r="46" s="13" customFormat="1" ht="54" spans="1:10">
      <c r="A46" s="30"/>
      <c r="B46" s="24"/>
      <c r="C46" s="21" t="s">
        <v>2524</v>
      </c>
      <c r="D46" s="22" t="s">
        <v>2524</v>
      </c>
      <c r="E46" s="22" t="s">
        <v>3355</v>
      </c>
      <c r="F46" s="22" t="s">
        <v>3305</v>
      </c>
      <c r="G46" s="22" t="s">
        <v>3356</v>
      </c>
      <c r="H46" s="22" t="s">
        <v>2524</v>
      </c>
      <c r="I46" s="22" t="s">
        <v>3316</v>
      </c>
      <c r="J46" s="22" t="s">
        <v>2524</v>
      </c>
    </row>
    <row r="47" s="13" customFormat="1" ht="13.5" spans="1:10">
      <c r="A47" s="30"/>
      <c r="B47" s="24"/>
      <c r="C47" s="21" t="s">
        <v>3297</v>
      </c>
      <c r="D47" s="22" t="s">
        <v>2524</v>
      </c>
      <c r="E47" s="22" t="s">
        <v>2524</v>
      </c>
      <c r="F47" s="22" t="s">
        <v>2524</v>
      </c>
      <c r="G47" s="22" t="s">
        <v>3281</v>
      </c>
      <c r="H47" s="22" t="s">
        <v>2524</v>
      </c>
      <c r="I47" s="22" t="s">
        <v>2524</v>
      </c>
      <c r="J47" s="22" t="s">
        <v>3297</v>
      </c>
    </row>
    <row r="48" s="13" customFormat="1" ht="27" spans="1:10">
      <c r="A48" s="30"/>
      <c r="B48" s="24"/>
      <c r="C48" s="21" t="s">
        <v>2524</v>
      </c>
      <c r="D48" s="22" t="s">
        <v>3342</v>
      </c>
      <c r="E48" s="22" t="s">
        <v>2524</v>
      </c>
      <c r="F48" s="22" t="s">
        <v>2524</v>
      </c>
      <c r="G48" s="22" t="s">
        <v>3281</v>
      </c>
      <c r="H48" s="22" t="s">
        <v>2524</v>
      </c>
      <c r="I48" s="22" t="s">
        <v>2524</v>
      </c>
      <c r="J48" s="22" t="s">
        <v>2524</v>
      </c>
    </row>
    <row r="49" s="13" customFormat="1" ht="30" customHeight="1" spans="1:10">
      <c r="A49" s="32"/>
      <c r="B49" s="26"/>
      <c r="C49" s="21" t="s">
        <v>2524</v>
      </c>
      <c r="D49" s="22" t="s">
        <v>2524</v>
      </c>
      <c r="E49" s="22" t="s">
        <v>3357</v>
      </c>
      <c r="F49" s="22" t="s">
        <v>3284</v>
      </c>
      <c r="G49" s="22" t="s">
        <v>3300</v>
      </c>
      <c r="H49" s="22" t="s">
        <v>3286</v>
      </c>
      <c r="I49" s="22" t="s">
        <v>3287</v>
      </c>
      <c r="J49" s="22" t="s">
        <v>2524</v>
      </c>
    </row>
  </sheetData>
  <mergeCells count="7">
    <mergeCell ref="A2:J2"/>
    <mergeCell ref="A6:A16"/>
    <mergeCell ref="A17:A36"/>
    <mergeCell ref="A37:A49"/>
    <mergeCell ref="B6:B16"/>
    <mergeCell ref="B17:B36"/>
    <mergeCell ref="B37:B4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1"/>
  <sheetViews>
    <sheetView workbookViewId="0">
      <selection activeCell="G6" sqref="G6"/>
    </sheetView>
  </sheetViews>
  <sheetFormatPr defaultColWidth="9" defaultRowHeight="13.5" outlineLevelCol="1"/>
  <cols>
    <col min="1" max="1" width="20.25" style="1" customWidth="1"/>
    <col min="2" max="2" width="76.125" style="1" customWidth="1"/>
    <col min="3" max="16384" width="9" style="1"/>
  </cols>
  <sheetData>
    <row r="1" ht="32" customHeight="1" spans="1:2">
      <c r="A1" s="2" t="s">
        <v>3358</v>
      </c>
      <c r="B1" s="2"/>
    </row>
    <row r="3" ht="40" customHeight="1" spans="1:2">
      <c r="A3" s="3" t="s">
        <v>3359</v>
      </c>
      <c r="B3" s="4" t="s">
        <v>3360</v>
      </c>
    </row>
    <row r="4" ht="84" customHeight="1" spans="1:2">
      <c r="A4" s="5" t="s">
        <v>2486</v>
      </c>
      <c r="B4" s="6" t="s">
        <v>3361</v>
      </c>
    </row>
    <row r="5" ht="95" customHeight="1" spans="1:2">
      <c r="A5" s="5" t="s">
        <v>3362</v>
      </c>
      <c r="B5" s="7" t="s">
        <v>3363</v>
      </c>
    </row>
    <row r="6" ht="96" customHeight="1" spans="1:2">
      <c r="A6" s="5" t="s">
        <v>3364</v>
      </c>
      <c r="B6" s="8" t="s">
        <v>3365</v>
      </c>
    </row>
    <row r="7" ht="108" customHeight="1" spans="1:2">
      <c r="A7" s="9" t="s">
        <v>3366</v>
      </c>
      <c r="B7" s="8" t="s">
        <v>3367</v>
      </c>
    </row>
    <row r="8" ht="99" customHeight="1" spans="1:2">
      <c r="A8" s="9" t="s">
        <v>3368</v>
      </c>
      <c r="B8" s="10" t="s">
        <v>3369</v>
      </c>
    </row>
    <row r="9" ht="127" customHeight="1" spans="1:2">
      <c r="A9" s="9" t="s">
        <v>3370</v>
      </c>
      <c r="B9" s="8" t="s">
        <v>3371</v>
      </c>
    </row>
    <row r="10" ht="112" customHeight="1" spans="1:2">
      <c r="A10" s="9" t="s">
        <v>3372</v>
      </c>
      <c r="B10" s="10" t="s">
        <v>3373</v>
      </c>
    </row>
    <row r="11" ht="124" customHeight="1" spans="1:2">
      <c r="A11" s="9" t="s">
        <v>3374</v>
      </c>
      <c r="B11" s="10" t="s">
        <v>3375</v>
      </c>
    </row>
  </sheetData>
  <mergeCells count="1">
    <mergeCell ref="A1:B1"/>
  </mergeCells>
  <conditionalFormatting sqref="A4:A5">
    <cfRule type="expression" dxfId="1" priority="4" stopIfTrue="1">
      <formula>"len($A:$A)=3"</formula>
    </cfRule>
  </conditionalFormatting>
  <conditionalFormatting sqref="A6:A7">
    <cfRule type="expression" dxfId="1" priority="2" stopIfTrue="1">
      <formula>"len($A:$A)=3"</formula>
    </cfRule>
  </conditionalFormatting>
  <conditionalFormatting sqref="A8:A11">
    <cfRule type="expression" dxfId="1" priority="1"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1-1晋宁区一般公共预算收入情况表</vt:lpstr>
      <vt:lpstr>1-2晋宁区一般公共预算支出情况表</vt:lpstr>
      <vt:lpstr>1-3晋宁区本级一般公共预算收入情况表</vt:lpstr>
      <vt:lpstr>1-4晋宁区本级一般公共预算支出情况表（公开到项级）</vt:lpstr>
      <vt:lpstr>1-5晋宁区本级一般公共预算基本支出情况表（公开到款级）</vt:lpstr>
      <vt:lpstr>1-6一般公共预算支出表（区对下转移支付项目）</vt:lpstr>
      <vt:lpstr>1-7晋宁区分地区税收返还和转移支付预算表</vt:lpstr>
      <vt:lpstr>1-8晋宁区本级“三公”经费预算财政拨款情况统计表</vt:lpstr>
      <vt:lpstr>2-1晋宁区政府性基金预算收入情况表</vt:lpstr>
      <vt:lpstr>2-2晋宁区政府性基金预算支出情况表</vt:lpstr>
      <vt:lpstr>2-3晋宁区本级政府性基金预算收入情况表</vt:lpstr>
      <vt:lpstr>2-4晋宁区本级政府性基金预算支出情况表（公开到项级）</vt:lpstr>
      <vt:lpstr>2-5本级政府性基金支出表（区对下转移支付）</vt:lpstr>
      <vt:lpstr>3-1晋宁区国有资本经营收入预算情况表</vt:lpstr>
      <vt:lpstr>3-2晋宁区国有资本经营支出预算情况表</vt:lpstr>
      <vt:lpstr>3-3晋宁区本级国有资本经营收入预算情况表</vt:lpstr>
      <vt:lpstr>3-4晋宁区本级国有资本经营支出预算情况表（公开到项级）</vt:lpstr>
      <vt:lpstr>3-5晋宁区国有资本经营预算转移支付表 （分地区）</vt:lpstr>
      <vt:lpstr>3-6 晋宁区国有资本经营预算转移支付表（分项目）</vt:lpstr>
      <vt:lpstr>4-1晋宁区社会保险基金收入预算情况表</vt:lpstr>
      <vt:lpstr>4-2晋宁区社会保险基金支出预算情况表</vt:lpstr>
      <vt:lpstr>4-3晋宁区本级社会保险基金收入预算情况表</vt:lpstr>
      <vt:lpstr>4-4晋宁区本级社会保险基金支出预算情况表</vt:lpstr>
      <vt:lpstr>5-1   2024年地方政府债务限额及余额预算情况表</vt:lpstr>
      <vt:lpstr>5-2  晋宁区2024年地方政府一般债务余额情况表</vt:lpstr>
      <vt:lpstr>5-3  晋宁区本级2024年地方政府一般债务余额情况表</vt:lpstr>
      <vt:lpstr>5-4 晋宁区2024年地方政府专项债务余额情况表</vt:lpstr>
      <vt:lpstr>5-5 晋宁区本级2024年地方政府专项债务余额情况表（本级）</vt:lpstr>
      <vt:lpstr>5-6 晋宁区地方政府债券发行及还本付息情况表</vt:lpstr>
      <vt:lpstr>5-7 2025年政府专项债务限额和余额情况表</vt:lpstr>
      <vt:lpstr>5-8 晋宁区2025年年初新增地方政府债券资金安排表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qzuser</cp:lastModifiedBy>
  <dcterms:created xsi:type="dcterms:W3CDTF">2006-09-16T00:00:00Z</dcterms:created>
  <cp:lastPrinted>2020-05-07T10:46:00Z</cp:lastPrinted>
  <dcterms:modified xsi:type="dcterms:W3CDTF">2025-02-21T03:35:45Z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585D19F3595548DC8B16BCC81687E5DC_12</vt:lpwstr>
  </property>
</Properties>
</file>