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00" windowHeight="11640" firstSheet="1" activeTab="2"/>
  </bookViews>
  <sheets>
    <sheet name="一般公共预算调整表" sheetId="1" r:id="rId1"/>
    <sheet name="政府性基金预算调整表" sheetId="2" r:id="rId2"/>
    <sheet name="国有资本经营预算调整表" sheetId="3" r:id="rId3"/>
  </sheets>
  <definedNames>
    <definedName name="_xlnm.Print_Area" localSheetId="0">一般公共预算调整表!$A$1:$H$41</definedName>
    <definedName name="_xlnm.Print_Area" localSheetId="1">政府性基金预算调整表!$A$1:$H$49</definedName>
  </definedNames>
  <calcPr calcId="144525"/>
</workbook>
</file>

<file path=xl/sharedStrings.xml><?xml version="1.0" encoding="utf-8"?>
<sst xmlns="http://schemas.openxmlformats.org/spreadsheetml/2006/main" count="243" uniqueCount="222">
  <si>
    <t>晋宁区2024年一般公共预算预算调整表</t>
  </si>
  <si>
    <t>表一</t>
  </si>
  <si>
    <t>单位：万元</t>
  </si>
  <si>
    <t>收                 入</t>
  </si>
  <si>
    <t>支            出</t>
  </si>
  <si>
    <t>项          目</t>
  </si>
  <si>
    <t>2024年年初
预算数</t>
  </si>
  <si>
    <t>此次调整数</t>
  </si>
  <si>
    <t>此次报审调整预算数</t>
  </si>
  <si>
    <t>一、税收收入</t>
  </si>
  <si>
    <t>一般公共服务</t>
  </si>
  <si>
    <t xml:space="preserve">     增值税</t>
  </si>
  <si>
    <t>外交</t>
  </si>
  <si>
    <t xml:space="preserve">     企业所得税</t>
  </si>
  <si>
    <t>国防</t>
  </si>
  <si>
    <t xml:space="preserve">     企业所得税退税</t>
  </si>
  <si>
    <t>公共安全</t>
  </si>
  <si>
    <t xml:space="preserve">     个人所得税</t>
  </si>
  <si>
    <t>教育</t>
  </si>
  <si>
    <t xml:space="preserve">     资源税</t>
  </si>
  <si>
    <t>科学技术</t>
  </si>
  <si>
    <t xml:space="preserve">     城市维护建设税</t>
  </si>
  <si>
    <t>文化体育与传媒</t>
  </si>
  <si>
    <t xml:space="preserve">     房产税</t>
  </si>
  <si>
    <t>社会保障和就业</t>
  </si>
  <si>
    <t xml:space="preserve">     印花税</t>
  </si>
  <si>
    <t>卫生健康</t>
  </si>
  <si>
    <t xml:space="preserve">     城镇土地使用税</t>
  </si>
  <si>
    <t>节能环保</t>
  </si>
  <si>
    <t xml:space="preserve">     土地增值税</t>
  </si>
  <si>
    <t>城乡社区</t>
  </si>
  <si>
    <t xml:space="preserve">     车船税</t>
  </si>
  <si>
    <t>农林水</t>
  </si>
  <si>
    <t xml:space="preserve">     耕地占用税</t>
  </si>
  <si>
    <t>交通运输</t>
  </si>
  <si>
    <t xml:space="preserve">     契税</t>
  </si>
  <si>
    <t>资源勘探工业信息等支出</t>
  </si>
  <si>
    <t xml:space="preserve">     烟叶税</t>
  </si>
  <si>
    <t>商业服务业等</t>
  </si>
  <si>
    <t xml:space="preserve">     环境保护税</t>
  </si>
  <si>
    <t>金融支出</t>
  </si>
  <si>
    <t xml:space="preserve">     其他税收收入</t>
  </si>
  <si>
    <t>自然资源海洋气象等</t>
  </si>
  <si>
    <t>二、非税收入</t>
  </si>
  <si>
    <t>住房保障</t>
  </si>
  <si>
    <t xml:space="preserve">     专项收入</t>
  </si>
  <si>
    <t>粮油物资储备</t>
  </si>
  <si>
    <t xml:space="preserve">     行政事业性收费收入</t>
  </si>
  <si>
    <t>灾害防治及应急管理</t>
  </si>
  <si>
    <t xml:space="preserve">     罚没收入</t>
  </si>
  <si>
    <t>其他支出</t>
  </si>
  <si>
    <t xml:space="preserve">     国有资本经营收入</t>
  </si>
  <si>
    <t>债务付息</t>
  </si>
  <si>
    <t xml:space="preserve">     国有资源（资产）有偿使用收入</t>
  </si>
  <si>
    <t>债务发行费用</t>
  </si>
  <si>
    <t xml:space="preserve">     捐赠收入</t>
  </si>
  <si>
    <t>预备费</t>
  </si>
  <si>
    <t xml:space="preserve">     政府住房基金收入</t>
  </si>
  <si>
    <t xml:space="preserve">     其他收入</t>
  </si>
  <si>
    <t>一般公共预算收入小计</t>
  </si>
  <si>
    <t>一般公共预算支出小计</t>
  </si>
  <si>
    <t>转移性收入</t>
  </si>
  <si>
    <t xml:space="preserve">    地方政府一般债务还本支出</t>
  </si>
  <si>
    <t xml:space="preserve">    上级补助收入</t>
  </si>
  <si>
    <t xml:space="preserve">    上解支出</t>
  </si>
  <si>
    <t xml:space="preserve">        返还性收入</t>
  </si>
  <si>
    <t xml:space="preserve">        体制上解支出</t>
  </si>
  <si>
    <t xml:space="preserve">        一般性转移支付收入</t>
  </si>
  <si>
    <t xml:space="preserve">        专项上解支出</t>
  </si>
  <si>
    <t xml:space="preserve">        专项转移支付收入</t>
  </si>
  <si>
    <t xml:space="preserve">    调出资金</t>
  </si>
  <si>
    <t xml:space="preserve">    上年结转收入</t>
  </si>
  <si>
    <t xml:space="preserve">    年终结转</t>
  </si>
  <si>
    <t xml:space="preserve">    调入资金</t>
  </si>
  <si>
    <t xml:space="preserve">    安排预算稳定调节基金</t>
  </si>
  <si>
    <t xml:space="preserve">    动用预算稳定调节基金</t>
  </si>
  <si>
    <t xml:space="preserve">   地方政府一般债券转贷收入</t>
  </si>
  <si>
    <t>地方公共财政预算收入总计</t>
  </si>
  <si>
    <t>地方公共财政预算支出合计</t>
  </si>
  <si>
    <t xml:space="preserve">  晋宁区2024年地方政府性基金预算预算调整表</t>
  </si>
  <si>
    <t>表二</t>
  </si>
  <si>
    <t>收入项目</t>
  </si>
  <si>
    <t>2024年年初预算数</t>
  </si>
  <si>
    <t>支出项目</t>
  </si>
  <si>
    <t>一、国有土地收益基金收入</t>
  </si>
  <si>
    <t>一、文化旅游体育与传媒支出</t>
  </si>
  <si>
    <t>二、农业土地开发资金收入</t>
  </si>
  <si>
    <t>二、社会保障和就业支出</t>
  </si>
  <si>
    <t>三、国有土地使用权出让收入</t>
  </si>
  <si>
    <t>三、节能环保支出</t>
  </si>
  <si>
    <t>其中：国有土地使用权出让收入计提基金</t>
  </si>
  <si>
    <t>四、城乡社区支出</t>
  </si>
  <si>
    <t xml:space="preserve">  1、土地出让价款收入</t>
  </si>
  <si>
    <t>(一)国有土地使用权出让收入安排的支出</t>
  </si>
  <si>
    <t xml:space="preserve">  2、补缴的土地价款</t>
  </si>
  <si>
    <t xml:space="preserve">  1、征地和拆迁补偿支出</t>
  </si>
  <si>
    <t xml:space="preserve">  3、划拨土地收入</t>
  </si>
  <si>
    <t xml:space="preserve">  2、土地开发支出</t>
  </si>
  <si>
    <t xml:space="preserve">  4、云南水利建设专项资金</t>
  </si>
  <si>
    <t xml:space="preserve">  3、城市建设支出</t>
  </si>
  <si>
    <t xml:space="preserve">  5、保障性住房建设资金</t>
  </si>
  <si>
    <t xml:space="preserve">  4、农村基础设施建设支出</t>
  </si>
  <si>
    <t xml:space="preserve">  6、铁路高速公路建设专项资金  </t>
  </si>
  <si>
    <t xml:space="preserve">  5、补助被征地农民支出</t>
  </si>
  <si>
    <t xml:space="preserve">  7、地质灾害防治资金</t>
  </si>
  <si>
    <t xml:space="preserve">  6、土地出让业务支出</t>
  </si>
  <si>
    <t xml:space="preserve">  8、上缴市级统筹金 </t>
  </si>
  <si>
    <t xml:space="preserve">  7、廉租住房支出</t>
  </si>
  <si>
    <t xml:space="preserve">  9、教育资金 </t>
  </si>
  <si>
    <t xml:space="preserve">  8、棚户区改造支出</t>
  </si>
  <si>
    <t xml:space="preserve">  10、中央农田水利建设资金 </t>
  </si>
  <si>
    <t xml:space="preserve">  9、农业生产发展支出</t>
  </si>
  <si>
    <t xml:space="preserve">  11、 缴纳新增建设用地土地有偿使用费   </t>
  </si>
  <si>
    <t xml:space="preserve">  10、农村社会事业支出</t>
  </si>
  <si>
    <t xml:space="preserve">  12、其他土地出让收入</t>
  </si>
  <si>
    <t xml:space="preserve">  11、农业农村生态环境支出</t>
  </si>
  <si>
    <t xml:space="preserve">      其中：新菜地开发建设资金  </t>
  </si>
  <si>
    <t xml:space="preserve">  12、其他国有土地使用权出让收入安排的支出</t>
  </si>
  <si>
    <t xml:space="preserve">            全域城镇化建设资金  </t>
  </si>
  <si>
    <t>(二)国有土地收益基金支出</t>
  </si>
  <si>
    <t xml:space="preserve">            支农支出  </t>
  </si>
  <si>
    <t>(三)农业土地开发资金安排的支出</t>
  </si>
  <si>
    <t>四、大中型水库库区基金收入</t>
  </si>
  <si>
    <t>(四)城市基础设施配套费安排的支出</t>
  </si>
  <si>
    <t>五、彩票公益金收入</t>
  </si>
  <si>
    <t>(五)污水处理费安排的支出</t>
  </si>
  <si>
    <t xml:space="preserve">    福利彩票公益金收入</t>
  </si>
  <si>
    <t>(六)土地储备专项债券收入安排的支出</t>
  </si>
  <si>
    <t xml:space="preserve">    体育彩票公益金收入</t>
  </si>
  <si>
    <t>五、农林水支出</t>
  </si>
  <si>
    <t>六、城市基础设施配套费收入</t>
  </si>
  <si>
    <t>六、交通运输支出</t>
  </si>
  <si>
    <t>七、小型水库移民扶助基金收入</t>
  </si>
  <si>
    <t>七、资源勘探信息等支出</t>
  </si>
  <si>
    <t>八、污水处理费收入</t>
  </si>
  <si>
    <t>八、金融支出</t>
  </si>
  <si>
    <t>九、其他政府性基金收入</t>
  </si>
  <si>
    <t>九、其他支出</t>
  </si>
  <si>
    <t>十、专项债券对应项目专项收入</t>
  </si>
  <si>
    <t>十、债务还本支出</t>
  </si>
  <si>
    <t>十一、债务付息支出</t>
  </si>
  <si>
    <t>十二、债务发行费用支出</t>
  </si>
  <si>
    <t>十三、抗疫情特别国债安排的支出</t>
  </si>
  <si>
    <t>地方政府性基金收入小计</t>
  </si>
  <si>
    <t>地方政府性基金支出小计</t>
  </si>
  <si>
    <t>地方政府专项债务收入</t>
  </si>
  <si>
    <t>地方政府专项债务还本支出</t>
  </si>
  <si>
    <t>政府性基金转移支付收入</t>
  </si>
  <si>
    <t>政府性基金转移支付</t>
  </si>
  <si>
    <t>上解收入</t>
  </si>
  <si>
    <t>上解支出</t>
  </si>
  <si>
    <t>上年结余收入</t>
  </si>
  <si>
    <t>调出资金</t>
  </si>
  <si>
    <t xml:space="preserve">  其中：土地储备专项债券</t>
  </si>
  <si>
    <t>年终结余</t>
  </si>
  <si>
    <t xml:space="preserve">        铁路征迁债务</t>
  </si>
  <si>
    <t xml:space="preserve">        上年应上缴各项基金</t>
  </si>
  <si>
    <t xml:space="preserve">        上级补助</t>
  </si>
  <si>
    <t xml:space="preserve">        累计应上缴各项基金</t>
  </si>
  <si>
    <t xml:space="preserve">        区级彩票公益金</t>
  </si>
  <si>
    <t xml:space="preserve">        污水处理费结余</t>
  </si>
  <si>
    <t xml:space="preserve">        其他</t>
  </si>
  <si>
    <t xml:space="preserve">        污水处理费结余 </t>
  </si>
  <si>
    <t>调入资金</t>
  </si>
  <si>
    <t>地方政府专项债务转贷收入</t>
  </si>
  <si>
    <t>债务转贷支出</t>
  </si>
  <si>
    <t>地方政府性基金收入总计</t>
  </si>
  <si>
    <t>地方政府性基金支出总计</t>
  </si>
  <si>
    <t>晋宁区2024年国有资本经营预算预算调整表</t>
  </si>
  <si>
    <t>表三</t>
  </si>
  <si>
    <t>项        目</t>
  </si>
  <si>
    <t>2024年预算数</t>
  </si>
  <si>
    <t>项目</t>
  </si>
  <si>
    <t>一、利润收入</t>
  </si>
  <si>
    <t>一、解决历史遗留问题及改革成本支出</t>
  </si>
  <si>
    <t xml:space="preserve">     烟草企业利润收入</t>
  </si>
  <si>
    <t>二、国有企业资本金注入</t>
  </si>
  <si>
    <t xml:space="preserve">     石油石化企业利润收入</t>
  </si>
  <si>
    <t>三、国有企业政策性补贴</t>
  </si>
  <si>
    <t xml:space="preserve">     电力企业利润收入</t>
  </si>
  <si>
    <t>四、金融国有资本经营预算支出</t>
  </si>
  <si>
    <t xml:space="preserve">     电信企业利润收入</t>
  </si>
  <si>
    <t>五、国有资本经营预算转移支付支出</t>
  </si>
  <si>
    <t xml:space="preserve">     煤炭企业利润收入</t>
  </si>
  <si>
    <t>六、其他国有资本经营预算支出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</si>
  <si>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</si>
  <si>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</si>
  <si>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</si>
  <si>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贸易企业利润收入</t>
  </si>
  <si>
    <t xml:space="preserve">     军工企业利润收入</t>
  </si>
  <si>
    <t xml:space="preserve">     转制科研院所利润收入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</si>
  <si>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</si>
  <si>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</si>
  <si>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</si>
  <si>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</si>
  <si>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</si>
  <si>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</si>
  <si>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>二、股利、股息收入</t>
  </si>
  <si>
    <t xml:space="preserve">     国有控股公司股利、股息收入</t>
  </si>
  <si>
    <t xml:space="preserve">     国有参股公司股利、股息收入</t>
  </si>
  <si>
    <t xml:space="preserve">     其他国有资本经营预算企业股利、股息收入</t>
  </si>
  <si>
    <t>三、产权转让收入</t>
  </si>
  <si>
    <t xml:space="preserve">     国有股权、股份转让收入</t>
  </si>
  <si>
    <t xml:space="preserve">     国有独资企业产权转让收入</t>
  </si>
  <si>
    <t xml:space="preserve">     其他国有资本经营预算企业产权转让收入</t>
  </si>
  <si>
    <t>四、清算收入</t>
  </si>
  <si>
    <t xml:space="preserve">     国有股权、股份清算收入</t>
  </si>
  <si>
    <t xml:space="preserve">     国有独资企业清算收入</t>
  </si>
  <si>
    <t xml:space="preserve">     其他国有资本经营预算企业清算收入</t>
  </si>
  <si>
    <t>五、国有资本经营预算转移支付收入</t>
  </si>
  <si>
    <t xml:space="preserve">     国有资本经营预算转移支付收入</t>
  </si>
  <si>
    <t>六、其他国有资本经营预算收入</t>
  </si>
  <si>
    <t>国有资本经营预算收入合计</t>
  </si>
  <si>
    <t>国有资本经营预算支出合计</t>
  </si>
  <si>
    <r>
      <rPr>
        <sz val="9"/>
        <rFont val="宋体"/>
        <charset val="134"/>
      </rPr>
      <t xml:space="preserve">  </t>
    </r>
    <r>
      <rPr>
        <sz val="9"/>
        <color rgb="FFFF0000"/>
        <rFont val="宋体"/>
        <charset val="134"/>
      </rPr>
      <t xml:space="preserve"> </t>
    </r>
    <r>
      <rPr>
        <sz val="9"/>
        <rFont val="宋体"/>
        <charset val="134"/>
      </rPr>
      <t>国有资本经营预算转移支付收入</t>
    </r>
  </si>
  <si>
    <t xml:space="preserve">   国有资本经营预算转移支付</t>
  </si>
  <si>
    <t xml:space="preserve">   上年结转收入</t>
  </si>
  <si>
    <t xml:space="preserve">   调出资金</t>
  </si>
  <si>
    <t xml:space="preserve">   账务调整收入</t>
  </si>
  <si>
    <t xml:space="preserve">   结转下年</t>
  </si>
  <si>
    <t>国有资本经营预算收入总计</t>
  </si>
  <si>
    <t>国有资本经营预算支出总计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</si>
</sst>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0.0"/>
    <numFmt numFmtId="178" formatCode="#,##0_ "/>
    <numFmt numFmtId="179" formatCode="_ * #,##0_ ;_ * \-#,##0_ ;_ * &quot;-&quot;??_ ;_ @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  <scheme val="major"/>
    </font>
    <font>
      <sz val="10"/>
      <name val="宋体"/>
      <charset val="134"/>
    </font>
    <font>
      <sz val="11"/>
      <name val="MS Serif"/>
      <charset val="0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宋体"/>
      <charset val="134"/>
    </font>
    <font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8" borderId="16" applyNumberFormat="0" applyAlignment="0" applyProtection="0">
      <alignment vertical="center"/>
    </xf>
    <xf numFmtId="0" fontId="1" fillId="0" borderId="0">
      <alignment vertical="center"/>
    </xf>
    <xf numFmtId="0" fontId="28" fillId="8" borderId="12" applyNumberFormat="0" applyAlignment="0" applyProtection="0">
      <alignment vertical="center"/>
    </xf>
    <xf numFmtId="0" fontId="42" fillId="29" borderId="18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0" borderId="0"/>
    <xf numFmtId="0" fontId="43" fillId="0" borderId="0"/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center" vertical="center"/>
    </xf>
    <xf numFmtId="177" fontId="5" fillId="0" borderId="0" xfId="57" applyNumberFormat="1" applyFont="1" applyFill="1" applyBorder="1" applyAlignment="1" applyProtection="1">
      <alignment horizontal="left"/>
    </xf>
    <xf numFmtId="178" fontId="2" fillId="0" borderId="0" xfId="56" applyNumberFormat="1" applyFont="1" applyFill="1" applyBorder="1" applyAlignment="1">
      <alignment horizontal="right"/>
    </xf>
    <xf numFmtId="178" fontId="6" fillId="0" borderId="0" xfId="57" applyNumberFormat="1" applyFont="1" applyFill="1" applyBorder="1" applyAlignment="1" applyProtection="1">
      <alignment horizontal="right"/>
    </xf>
    <xf numFmtId="0" fontId="7" fillId="0" borderId="1" xfId="56" applyFont="1" applyFill="1" applyBorder="1" applyAlignment="1">
      <alignment horizontal="center" vertical="center" wrapText="1"/>
    </xf>
    <xf numFmtId="178" fontId="7" fillId="0" borderId="1" xfId="25" applyNumberFormat="1" applyFont="1" applyFill="1" applyBorder="1" applyAlignment="1" applyProtection="1">
      <alignment horizontal="center" vertical="center" wrapText="1"/>
    </xf>
    <xf numFmtId="178" fontId="8" fillId="0" borderId="1" xfId="51" applyNumberFormat="1" applyFont="1" applyFill="1" applyBorder="1" applyAlignment="1">
      <alignment horizontal="center" vertical="center" wrapText="1"/>
    </xf>
    <xf numFmtId="178" fontId="7" fillId="0" borderId="2" xfId="53" applyNumberFormat="1" applyFont="1" applyFill="1" applyBorder="1" applyAlignment="1">
      <alignment horizontal="center" vertical="center" wrapText="1"/>
    </xf>
    <xf numFmtId="0" fontId="9" fillId="0" borderId="1" xfId="56" applyNumberFormat="1" applyFont="1" applyFill="1" applyBorder="1" applyAlignment="1">
      <alignment horizontal="left" vertical="center" wrapText="1"/>
    </xf>
    <xf numFmtId="178" fontId="10" fillId="0" borderId="1" xfId="8" applyNumberFormat="1" applyFont="1" applyFill="1" applyBorder="1" applyAlignment="1" applyProtection="1">
      <alignment horizontal="right" vertical="center" wrapText="1"/>
    </xf>
    <xf numFmtId="178" fontId="9" fillId="0" borderId="1" xfId="55" applyNumberFormat="1" applyFont="1" applyFill="1" applyBorder="1" applyAlignment="1">
      <alignment horizontal="right" vertical="center"/>
    </xf>
    <xf numFmtId="178" fontId="9" fillId="0" borderId="3" xfId="0" applyNumberFormat="1" applyFont="1" applyFill="1" applyBorder="1" applyAlignment="1" applyProtection="1">
      <alignment horizontal="right" vertical="center"/>
    </xf>
    <xf numFmtId="178" fontId="9" fillId="0" borderId="4" xfId="56" applyNumberFormat="1" applyFont="1" applyFill="1" applyBorder="1" applyAlignment="1">
      <alignment horizontal="left" vertical="center"/>
    </xf>
    <xf numFmtId="178" fontId="10" fillId="0" borderId="5" xfId="51" applyNumberFormat="1" applyFont="1" applyFill="1" applyBorder="1" applyAlignment="1">
      <alignment horizontal="right" vertical="center"/>
    </xf>
    <xf numFmtId="178" fontId="11" fillId="0" borderId="1" xfId="54" applyNumberFormat="1" applyFont="1" applyFill="1" applyBorder="1" applyAlignment="1">
      <alignment horizontal="right" vertical="center" wrapText="1"/>
    </xf>
    <xf numFmtId="178" fontId="9" fillId="0" borderId="6" xfId="56" applyNumberFormat="1" applyFont="1" applyFill="1" applyBorder="1" applyAlignment="1">
      <alignment horizontal="left" vertical="center"/>
    </xf>
    <xf numFmtId="178" fontId="9" fillId="0" borderId="1" xfId="53" applyNumberFormat="1" applyFont="1" applyFill="1" applyBorder="1" applyAlignment="1">
      <alignment horizontal="right" vertical="center"/>
    </xf>
    <xf numFmtId="178" fontId="9" fillId="0" borderId="1" xfId="54" applyNumberFormat="1" applyFont="1" applyFill="1" applyBorder="1" applyAlignment="1">
      <alignment horizontal="right" vertical="center"/>
    </xf>
    <xf numFmtId="178" fontId="10" fillId="0" borderId="1" xfId="54" applyNumberFormat="1" applyFont="1" applyFill="1" applyBorder="1" applyAlignment="1">
      <alignment horizontal="right" vertical="center" wrapText="1"/>
    </xf>
    <xf numFmtId="178" fontId="9" fillId="0" borderId="7" xfId="56" applyNumberFormat="1" applyFont="1" applyFill="1" applyBorder="1" applyAlignment="1">
      <alignment horizontal="left" vertical="center"/>
    </xf>
    <xf numFmtId="178" fontId="9" fillId="0" borderId="2" xfId="53" applyNumberFormat="1" applyFont="1" applyFill="1" applyBorder="1" applyAlignment="1">
      <alignment horizontal="right" vertical="center"/>
    </xf>
    <xf numFmtId="178" fontId="10" fillId="0" borderId="2" xfId="54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right" vertical="center"/>
    </xf>
    <xf numFmtId="0" fontId="9" fillId="0" borderId="2" xfId="56" applyNumberFormat="1" applyFont="1" applyFill="1" applyBorder="1" applyAlignment="1">
      <alignment horizontal="left" vertical="center" wrapText="1"/>
    </xf>
    <xf numFmtId="178" fontId="10" fillId="0" borderId="5" xfId="8" applyNumberFormat="1" applyFont="1" applyFill="1" applyBorder="1" applyAlignment="1" applyProtection="1">
      <alignment horizontal="right" vertical="center"/>
    </xf>
    <xf numFmtId="178" fontId="12" fillId="0" borderId="1" xfId="55" applyNumberFormat="1" applyFont="1" applyFill="1" applyBorder="1" applyAlignment="1">
      <alignment horizontal="right" vertical="center"/>
    </xf>
    <xf numFmtId="178" fontId="9" fillId="0" borderId="8" xfId="52" applyNumberFormat="1" applyFont="1" applyFill="1" applyBorder="1" applyAlignment="1">
      <alignment horizontal="right" vertical="center"/>
    </xf>
    <xf numFmtId="178" fontId="9" fillId="0" borderId="1" xfId="56" applyNumberFormat="1" applyFont="1" applyFill="1" applyBorder="1" applyAlignment="1">
      <alignment horizontal="right" vertical="center"/>
    </xf>
    <xf numFmtId="178" fontId="12" fillId="0" borderId="8" xfId="52" applyNumberFormat="1" applyFont="1" applyFill="1" applyBorder="1" applyAlignment="1">
      <alignment horizontal="right" vertical="center"/>
    </xf>
    <xf numFmtId="0" fontId="9" fillId="0" borderId="1" xfId="56" applyFont="1" applyFill="1" applyBorder="1" applyAlignment="1">
      <alignment vertical="center" wrapText="1"/>
    </xf>
    <xf numFmtId="178" fontId="9" fillId="0" borderId="0" xfId="0" applyNumberFormat="1" applyFont="1" applyFill="1" applyBorder="1" applyAlignment="1">
      <alignment horizontal="right" vertical="center"/>
    </xf>
    <xf numFmtId="0" fontId="12" fillId="2" borderId="1" xfId="53" applyFont="1" applyFill="1" applyBorder="1" applyAlignment="1">
      <alignment vertical="center" wrapText="1"/>
    </xf>
    <xf numFmtId="178" fontId="12" fillId="0" borderId="1" xfId="53" applyNumberFormat="1" applyFont="1" applyFill="1" applyBorder="1" applyAlignment="1">
      <alignment vertical="center"/>
    </xf>
    <xf numFmtId="178" fontId="12" fillId="0" borderId="1" xfId="53" applyNumberFormat="1" applyFont="1" applyFill="1" applyBorder="1" applyAlignment="1">
      <alignment horizontal="right" vertical="center"/>
    </xf>
    <xf numFmtId="178" fontId="9" fillId="0" borderId="1" xfId="56" applyNumberFormat="1" applyFont="1" applyFill="1" applyBorder="1" applyAlignment="1">
      <alignment horizontal="left" vertical="center"/>
    </xf>
    <xf numFmtId="178" fontId="2" fillId="0" borderId="1" xfId="55" applyNumberFormat="1" applyFont="1" applyFill="1" applyBorder="1" applyAlignment="1">
      <alignment horizontal="right" vertical="center"/>
    </xf>
    <xf numFmtId="178" fontId="8" fillId="0" borderId="1" xfId="54" applyNumberFormat="1" applyFont="1" applyFill="1" applyBorder="1" applyAlignment="1">
      <alignment horizontal="right" vertical="center" wrapText="1"/>
    </xf>
    <xf numFmtId="178" fontId="2" fillId="0" borderId="1" xfId="53" applyNumberFormat="1" applyFont="1" applyFill="1" applyBorder="1" applyAlignment="1">
      <alignment horizontal="right" vertical="center"/>
    </xf>
    <xf numFmtId="178" fontId="13" fillId="0" borderId="1" xfId="54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shrinkToFit="1"/>
    </xf>
    <xf numFmtId="0" fontId="5" fillId="0" borderId="0" xfId="0" applyFont="1" applyFill="1" applyBorder="1" applyAlignment="1">
      <alignment horizontal="right" shrinkToFi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176" fontId="11" fillId="0" borderId="1" xfId="5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1" fontId="16" fillId="0" borderId="1" xfId="8" applyNumberFormat="1" applyFont="1" applyFill="1" applyBorder="1" applyAlignment="1">
      <alignment horizontal="right" vertical="center"/>
    </xf>
    <xf numFmtId="178" fontId="18" fillId="0" borderId="1" xfId="0" applyNumberFormat="1" applyFont="1" applyFill="1" applyBorder="1" applyAlignment="1">
      <alignment vertical="center" wrapText="1"/>
    </xf>
    <xf numFmtId="178" fontId="10" fillId="0" borderId="1" xfId="0" applyNumberFormat="1" applyFont="1" applyFill="1" applyBorder="1" applyAlignment="1">
      <alignment horizontal="right"/>
    </xf>
    <xf numFmtId="178" fontId="18" fillId="0" borderId="1" xfId="0" applyNumberFormat="1" applyFont="1" applyFill="1" applyBorder="1" applyAlignment="1">
      <alignment horizontal="right"/>
    </xf>
    <xf numFmtId="41" fontId="18" fillId="0" borderId="1" xfId="8" applyNumberFormat="1" applyFont="1" applyFill="1" applyBorder="1" applyAlignment="1">
      <alignment horizontal="right"/>
    </xf>
    <xf numFmtId="41" fontId="9" fillId="0" borderId="1" xfId="8" applyNumberFormat="1" applyFont="1" applyFill="1" applyBorder="1" applyAlignment="1">
      <alignment horizontal="right"/>
    </xf>
    <xf numFmtId="178" fontId="19" fillId="0" borderId="1" xfId="58" applyNumberFormat="1" applyFont="1" applyFill="1" applyBorder="1" applyAlignment="1">
      <alignment horizontal="right" shrinkToFit="1"/>
    </xf>
    <xf numFmtId="41" fontId="18" fillId="0" borderId="0" xfId="8" applyNumberFormat="1" applyFont="1" applyFill="1" applyBorder="1" applyAlignment="1">
      <alignment horizontal="right"/>
    </xf>
    <xf numFmtId="41" fontId="19" fillId="0" borderId="1" xfId="8" applyNumberFormat="1" applyFont="1" applyFill="1" applyBorder="1" applyAlignment="1" applyProtection="1">
      <alignment horizontal="right" shrinkToFit="1"/>
    </xf>
    <xf numFmtId="41" fontId="10" fillId="0" borderId="1" xfId="8" applyNumberFormat="1" applyFont="1" applyFill="1" applyBorder="1" applyAlignment="1">
      <alignment horizontal="right"/>
    </xf>
    <xf numFmtId="41" fontId="9" fillId="0" borderId="1" xfId="8" applyNumberFormat="1" applyFont="1" applyFill="1" applyBorder="1" applyAlignment="1">
      <alignment vertical="center"/>
    </xf>
    <xf numFmtId="41" fontId="18" fillId="0" borderId="3" xfId="8" applyNumberFormat="1" applyFont="1" applyFill="1" applyBorder="1" applyAlignment="1">
      <alignment horizontal="right"/>
    </xf>
    <xf numFmtId="41" fontId="10" fillId="0" borderId="3" xfId="8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41" fontId="17" fillId="0" borderId="1" xfId="8" applyNumberFormat="1" applyFont="1" applyFill="1" applyBorder="1" applyAlignment="1">
      <alignment horizontal="right"/>
    </xf>
    <xf numFmtId="178" fontId="17" fillId="0" borderId="1" xfId="0" applyNumberFormat="1" applyFont="1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/>
    </xf>
    <xf numFmtId="178" fontId="17" fillId="0" borderId="1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21" fillId="0" borderId="0" xfId="0" applyFont="1">
      <alignment vertical="center"/>
    </xf>
    <xf numFmtId="0" fontId="22" fillId="0" borderId="0" xfId="51" applyFont="1" applyFill="1" applyAlignment="1">
      <alignment horizontal="center" vertical="center"/>
    </xf>
    <xf numFmtId="176" fontId="22" fillId="0" borderId="0" xfId="51" applyNumberFormat="1" applyFont="1" applyFill="1" applyAlignment="1">
      <alignment horizontal="center" vertical="center"/>
    </xf>
    <xf numFmtId="0" fontId="5" fillId="0" borderId="0" xfId="50" applyFont="1" applyFill="1" applyBorder="1" applyAlignment="1">
      <alignment horizontal="left" vertical="center"/>
    </xf>
    <xf numFmtId="0" fontId="5" fillId="0" borderId="0" xfId="51" applyFont="1" applyFill="1"/>
    <xf numFmtId="176" fontId="5" fillId="0" borderId="0" xfId="51" applyNumberFormat="1" applyFont="1" applyFill="1"/>
    <xf numFmtId="0" fontId="9" fillId="0" borderId="9" xfId="50" applyFont="1" applyFill="1" applyBorder="1" applyAlignment="1">
      <alignment horizontal="right" vertical="center"/>
    </xf>
    <xf numFmtId="176" fontId="9" fillId="0" borderId="9" xfId="50" applyNumberFormat="1" applyFont="1" applyFill="1" applyBorder="1" applyAlignment="1">
      <alignment horizontal="right" vertical="center"/>
    </xf>
    <xf numFmtId="0" fontId="23" fillId="0" borderId="1" xfId="51" applyFont="1" applyFill="1" applyBorder="1" applyAlignment="1">
      <alignment horizontal="center" vertical="center"/>
    </xf>
    <xf numFmtId="0" fontId="23" fillId="0" borderId="8" xfId="51" applyFont="1" applyFill="1" applyBorder="1" applyAlignment="1">
      <alignment horizontal="center" vertical="center"/>
    </xf>
    <xf numFmtId="176" fontId="23" fillId="0" borderId="8" xfId="51" applyNumberFormat="1" applyFont="1" applyFill="1" applyBorder="1" applyAlignment="1">
      <alignment horizontal="center" vertical="center"/>
    </xf>
    <xf numFmtId="176" fontId="23" fillId="0" borderId="1" xfId="51" applyNumberFormat="1" applyFont="1" applyFill="1" applyBorder="1" applyAlignment="1">
      <alignment horizontal="center" vertical="center"/>
    </xf>
    <xf numFmtId="0" fontId="23" fillId="0" borderId="1" xfId="51" applyFont="1" applyFill="1" applyBorder="1" applyAlignment="1">
      <alignment horizontal="center" vertical="center" wrapText="1"/>
    </xf>
    <xf numFmtId="176" fontId="23" fillId="0" borderId="1" xfId="51" applyNumberFormat="1" applyFont="1" applyFill="1" applyBorder="1" applyAlignment="1">
      <alignment horizontal="center" vertical="center" wrapText="1"/>
    </xf>
    <xf numFmtId="0" fontId="23" fillId="0" borderId="5" xfId="51" applyFont="1" applyFill="1" applyBorder="1" applyAlignment="1">
      <alignment horizontal="center" vertical="center"/>
    </xf>
    <xf numFmtId="0" fontId="23" fillId="0" borderId="10" xfId="5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left" vertical="center"/>
    </xf>
    <xf numFmtId="179" fontId="9" fillId="0" borderId="3" xfId="8" applyNumberFormat="1" applyFont="1" applyFill="1" applyBorder="1" applyAlignment="1" applyProtection="1">
      <alignment horizontal="right" vertical="center"/>
      <protection locked="0"/>
    </xf>
    <xf numFmtId="0" fontId="9" fillId="0" borderId="1" xfId="50" applyFont="1" applyFill="1" applyBorder="1" applyAlignment="1">
      <alignment horizontal="left" vertical="center"/>
    </xf>
    <xf numFmtId="179" fontId="9" fillId="0" borderId="1" xfId="8" applyNumberFormat="1" applyFont="1" applyFill="1" applyBorder="1" applyAlignment="1" applyProtection="1">
      <alignment horizontal="right" vertical="center"/>
    </xf>
    <xf numFmtId="176" fontId="10" fillId="0" borderId="1" xfId="50" applyNumberFormat="1" applyFont="1" applyFill="1" applyBorder="1" applyAlignment="1">
      <alignment horizontal="right" vertical="center"/>
    </xf>
    <xf numFmtId="179" fontId="9" fillId="0" borderId="5" xfId="8" applyNumberFormat="1" applyFont="1" applyFill="1" applyBorder="1" applyAlignment="1" applyProtection="1">
      <alignment horizontal="right" vertical="center"/>
      <protection locked="0"/>
    </xf>
    <xf numFmtId="176" fontId="9" fillId="0" borderId="1" xfId="50" applyNumberFormat="1" applyFont="1" applyFill="1" applyBorder="1" applyAlignment="1">
      <alignment horizontal="right" vertical="center"/>
    </xf>
    <xf numFmtId="179" fontId="19" fillId="0" borderId="1" xfId="8" applyNumberFormat="1" applyFont="1" applyFill="1" applyBorder="1" applyAlignment="1">
      <alignment horizontal="right"/>
    </xf>
    <xf numFmtId="178" fontId="9" fillId="0" borderId="1" xfId="50" applyNumberFormat="1" applyFont="1" applyFill="1" applyBorder="1" applyAlignment="1">
      <alignment horizontal="right" vertical="center"/>
    </xf>
    <xf numFmtId="0" fontId="9" fillId="0" borderId="1" xfId="50" applyFont="1" applyFill="1" applyBorder="1" applyAlignment="1">
      <alignment horizontal="left" vertical="center" wrapText="1"/>
    </xf>
    <xf numFmtId="179" fontId="9" fillId="0" borderId="3" xfId="8" applyNumberFormat="1" applyFont="1" applyFill="1" applyBorder="1" applyAlignment="1" applyProtection="1">
      <alignment horizontal="right" vertical="center"/>
    </xf>
    <xf numFmtId="0" fontId="12" fillId="0" borderId="1" xfId="50" applyFont="1" applyFill="1" applyBorder="1" applyAlignment="1">
      <alignment horizontal="center" vertical="center"/>
    </xf>
    <xf numFmtId="179" fontId="12" fillId="0" borderId="3" xfId="8" applyNumberFormat="1" applyFont="1" applyFill="1" applyBorder="1" applyAlignment="1" applyProtection="1">
      <alignment horizontal="right" vertical="center"/>
      <protection locked="0"/>
    </xf>
    <xf numFmtId="179" fontId="12" fillId="0" borderId="1" xfId="8" applyNumberFormat="1" applyFont="1" applyFill="1" applyBorder="1" applyAlignment="1" applyProtection="1">
      <alignment horizontal="right" vertical="center"/>
    </xf>
    <xf numFmtId="0" fontId="9" fillId="0" borderId="1" xfId="5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2" fillId="0" borderId="1" xfId="50" applyNumberFormat="1" applyFont="1" applyFill="1" applyBorder="1" applyAlignment="1">
      <alignment horizontal="right" vertical="center"/>
    </xf>
    <xf numFmtId="0" fontId="21" fillId="0" borderId="0" xfId="0" applyFont="1" applyFill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9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千位分隔 3" xfId="52"/>
    <cellStyle name="常规_2007年云南省向人大报送政府收支预算表格式编制过程表 2 2" xfId="53"/>
    <cellStyle name="常规 2 4" xfId="54"/>
    <cellStyle name="千位分隔 2" xfId="55"/>
    <cellStyle name="常规 10 2 2" xfId="56"/>
    <cellStyle name="常规 11 3" xfId="57"/>
    <cellStyle name="常规_Sheet1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workbookViewId="0">
      <selection activeCell="C34" sqref="C34"/>
    </sheetView>
  </sheetViews>
  <sheetFormatPr defaultColWidth="9" defaultRowHeight="14.25"/>
  <cols>
    <col min="1" max="1" width="27.25" style="3"/>
    <col min="2" max="2" width="10.5" style="3" customWidth="1"/>
    <col min="3" max="3" width="10.5" style="84" customWidth="1"/>
    <col min="4" max="4" width="9.375" style="85" customWidth="1"/>
    <col min="5" max="5" width="23.75" style="3" customWidth="1"/>
    <col min="6" max="7" width="10" style="3" customWidth="1"/>
    <col min="8" max="8" width="11" style="86" customWidth="1"/>
    <col min="9" max="9" width="26.625" style="3" customWidth="1"/>
    <col min="10" max="16376" width="9" style="3"/>
    <col min="16377" max="16384" width="9" style="87"/>
  </cols>
  <sheetData>
    <row r="1" s="3" customFormat="1" ht="24" spans="1:8">
      <c r="A1" s="88" t="s">
        <v>0</v>
      </c>
      <c r="B1" s="88"/>
      <c r="C1" s="88"/>
      <c r="D1" s="89"/>
      <c r="E1" s="88"/>
      <c r="F1" s="88"/>
      <c r="G1" s="88"/>
      <c r="H1" s="89"/>
    </row>
    <row r="2" s="3" customFormat="1" spans="1:8">
      <c r="A2" s="90" t="s">
        <v>1</v>
      </c>
      <c r="B2" s="91"/>
      <c r="C2" s="91"/>
      <c r="D2" s="92"/>
      <c r="E2" s="91"/>
      <c r="F2" s="93" t="s">
        <v>2</v>
      </c>
      <c r="G2" s="93"/>
      <c r="H2" s="94"/>
    </row>
    <row r="3" s="3" customFormat="1" ht="20.25" customHeight="1" spans="1:8">
      <c r="A3" s="95" t="s">
        <v>3</v>
      </c>
      <c r="B3" s="95"/>
      <c r="C3" s="96"/>
      <c r="D3" s="97"/>
      <c r="E3" s="95" t="s">
        <v>4</v>
      </c>
      <c r="F3" s="95"/>
      <c r="G3" s="95"/>
      <c r="H3" s="98"/>
    </row>
    <row r="4" s="1" customFormat="1" ht="28.5" customHeight="1" spans="1:8">
      <c r="A4" s="95" t="s">
        <v>5</v>
      </c>
      <c r="B4" s="99" t="s">
        <v>6</v>
      </c>
      <c r="C4" s="99" t="s">
        <v>7</v>
      </c>
      <c r="D4" s="100" t="s">
        <v>8</v>
      </c>
      <c r="E4" s="101" t="s">
        <v>5</v>
      </c>
      <c r="F4" s="102" t="s">
        <v>6</v>
      </c>
      <c r="G4" s="99" t="s">
        <v>7</v>
      </c>
      <c r="H4" s="100" t="s">
        <v>8</v>
      </c>
    </row>
    <row r="5" s="3" customFormat="1" ht="17.25" customHeight="1" spans="1:8">
      <c r="A5" s="103" t="s">
        <v>9</v>
      </c>
      <c r="B5" s="104">
        <f>SUM(B6:B21)</f>
        <v>125226</v>
      </c>
      <c r="C5" s="104">
        <f>SUM(C6:C21)</f>
        <v>15474</v>
      </c>
      <c r="D5" s="104">
        <v>140700</v>
      </c>
      <c r="E5" s="105" t="s">
        <v>10</v>
      </c>
      <c r="F5" s="106">
        <v>45815</v>
      </c>
      <c r="G5" s="104">
        <f>H5-F5</f>
        <v>-2931</v>
      </c>
      <c r="H5" s="107">
        <v>42884</v>
      </c>
    </row>
    <row r="6" s="3" customFormat="1" ht="17.25" customHeight="1" spans="1:8">
      <c r="A6" s="105" t="s">
        <v>11</v>
      </c>
      <c r="B6" s="104">
        <v>39748</v>
      </c>
      <c r="C6" s="108">
        <f>D6-B6</f>
        <v>9252</v>
      </c>
      <c r="D6" s="109">
        <v>49000</v>
      </c>
      <c r="E6" s="105" t="s">
        <v>12</v>
      </c>
      <c r="F6" s="106">
        <v>0</v>
      </c>
      <c r="G6" s="104">
        <f t="shared" ref="G6:G28" si="0">H6-F6</f>
        <v>0</v>
      </c>
      <c r="H6" s="107"/>
    </row>
    <row r="7" s="3" customFormat="1" ht="17.25" customHeight="1" spans="1:8">
      <c r="A7" s="105" t="s">
        <v>13</v>
      </c>
      <c r="B7" s="104">
        <v>6772</v>
      </c>
      <c r="C7" s="108">
        <f t="shared" ref="C7:C23" si="1">D7-B7</f>
        <v>3923</v>
      </c>
      <c r="D7" s="109">
        <v>10695</v>
      </c>
      <c r="E7" s="105" t="s">
        <v>14</v>
      </c>
      <c r="F7" s="106">
        <v>9</v>
      </c>
      <c r="G7" s="104">
        <f t="shared" si="0"/>
        <v>3</v>
      </c>
      <c r="H7" s="107">
        <v>12</v>
      </c>
    </row>
    <row r="8" s="3" customFormat="1" ht="17.25" customHeight="1" spans="1:8">
      <c r="A8" s="105" t="s">
        <v>15</v>
      </c>
      <c r="B8" s="104">
        <v>0</v>
      </c>
      <c r="C8" s="108">
        <f t="shared" si="1"/>
        <v>0</v>
      </c>
      <c r="D8" s="109">
        <v>0</v>
      </c>
      <c r="E8" s="105" t="s">
        <v>16</v>
      </c>
      <c r="F8" s="106">
        <v>16626</v>
      </c>
      <c r="G8" s="104">
        <f t="shared" si="0"/>
        <v>-2126</v>
      </c>
      <c r="H8" s="107">
        <v>14500</v>
      </c>
    </row>
    <row r="9" s="3" customFormat="1" ht="17.25" customHeight="1" spans="1:8">
      <c r="A9" s="105" t="s">
        <v>17</v>
      </c>
      <c r="B9" s="110">
        <v>1546</v>
      </c>
      <c r="C9" s="108">
        <f t="shared" si="1"/>
        <v>-243</v>
      </c>
      <c r="D9" s="109">
        <v>1303</v>
      </c>
      <c r="E9" s="105" t="s">
        <v>18</v>
      </c>
      <c r="F9" s="106">
        <v>59139</v>
      </c>
      <c r="G9" s="104">
        <f t="shared" si="0"/>
        <v>-9956</v>
      </c>
      <c r="H9" s="107">
        <v>49183</v>
      </c>
    </row>
    <row r="10" s="3" customFormat="1" ht="17.25" customHeight="1" spans="1:8">
      <c r="A10" s="105" t="s">
        <v>19</v>
      </c>
      <c r="B10" s="110">
        <v>18400</v>
      </c>
      <c r="C10" s="108">
        <f t="shared" si="1"/>
        <v>5190</v>
      </c>
      <c r="D10" s="109">
        <v>23590</v>
      </c>
      <c r="E10" s="105" t="s">
        <v>20</v>
      </c>
      <c r="F10" s="106">
        <v>564</v>
      </c>
      <c r="G10" s="104">
        <f t="shared" si="0"/>
        <v>-81</v>
      </c>
      <c r="H10" s="107">
        <v>483</v>
      </c>
    </row>
    <row r="11" s="3" customFormat="1" ht="17.25" customHeight="1" spans="1:8">
      <c r="A11" s="105" t="s">
        <v>21</v>
      </c>
      <c r="B11" s="110">
        <v>4877</v>
      </c>
      <c r="C11" s="108">
        <f t="shared" si="1"/>
        <v>723</v>
      </c>
      <c r="D11" s="109">
        <v>5600</v>
      </c>
      <c r="E11" s="105" t="s">
        <v>22</v>
      </c>
      <c r="F11" s="106">
        <v>2402</v>
      </c>
      <c r="G11" s="104">
        <f t="shared" si="0"/>
        <v>-302</v>
      </c>
      <c r="H11" s="107">
        <v>2100</v>
      </c>
    </row>
    <row r="12" s="3" customFormat="1" ht="17.25" customHeight="1" spans="1:16384">
      <c r="A12" s="105" t="s">
        <v>23</v>
      </c>
      <c r="B12" s="110">
        <v>8709</v>
      </c>
      <c r="C12" s="108">
        <f t="shared" si="1"/>
        <v>-734</v>
      </c>
      <c r="D12" s="109">
        <v>7975</v>
      </c>
      <c r="E12" s="105" t="s">
        <v>24</v>
      </c>
      <c r="F12" s="106">
        <v>57735</v>
      </c>
      <c r="G12" s="104">
        <f t="shared" si="0"/>
        <v>-3270</v>
      </c>
      <c r="H12" s="107">
        <v>54465</v>
      </c>
      <c r="XEW12" s="120"/>
      <c r="XEX12" s="120"/>
      <c r="XEY12" s="120"/>
      <c r="XEZ12" s="120"/>
      <c r="XFA12" s="120"/>
      <c r="XFB12" s="120"/>
      <c r="XFC12" s="120"/>
      <c r="XFD12" s="120"/>
    </row>
    <row r="13" s="3" customFormat="1" ht="17.25" customHeight="1" spans="1:16384">
      <c r="A13" s="105" t="s">
        <v>25</v>
      </c>
      <c r="B13" s="110">
        <v>2421</v>
      </c>
      <c r="C13" s="108">
        <f t="shared" si="1"/>
        <v>409</v>
      </c>
      <c r="D13" s="109">
        <v>2830</v>
      </c>
      <c r="E13" s="105" t="s">
        <v>26</v>
      </c>
      <c r="F13" s="106">
        <v>30222</v>
      </c>
      <c r="G13" s="104">
        <f t="shared" si="0"/>
        <v>-2222</v>
      </c>
      <c r="H13" s="107">
        <v>28000</v>
      </c>
      <c r="XEW13" s="120"/>
      <c r="XEX13" s="120"/>
      <c r="XEY13" s="120"/>
      <c r="XEZ13" s="120"/>
      <c r="XFA13" s="120"/>
      <c r="XFB13" s="120"/>
      <c r="XFC13" s="120"/>
      <c r="XFD13" s="120"/>
    </row>
    <row r="14" s="3" customFormat="1" ht="17.25" customHeight="1" spans="1:16384">
      <c r="A14" s="105" t="s">
        <v>27</v>
      </c>
      <c r="B14" s="110">
        <v>9403</v>
      </c>
      <c r="C14" s="108">
        <f t="shared" si="1"/>
        <v>-1118</v>
      </c>
      <c r="D14" s="109">
        <v>8285</v>
      </c>
      <c r="E14" s="105" t="s">
        <v>28</v>
      </c>
      <c r="F14" s="106">
        <v>972</v>
      </c>
      <c r="G14" s="104">
        <f t="shared" si="0"/>
        <v>7394</v>
      </c>
      <c r="H14" s="107">
        <v>8366</v>
      </c>
      <c r="XEW14" s="120"/>
      <c r="XEX14" s="120"/>
      <c r="XEY14" s="120"/>
      <c r="XEZ14" s="120"/>
      <c r="XFA14" s="120"/>
      <c r="XFB14" s="120"/>
      <c r="XFC14" s="120"/>
      <c r="XFD14" s="120"/>
    </row>
    <row r="15" s="3" customFormat="1" ht="17.25" customHeight="1" spans="1:8">
      <c r="A15" s="105" t="s">
        <v>29</v>
      </c>
      <c r="B15" s="110">
        <v>18236</v>
      </c>
      <c r="C15" s="108">
        <f t="shared" si="1"/>
        <v>-3136</v>
      </c>
      <c r="D15" s="111">
        <v>15100</v>
      </c>
      <c r="E15" s="105" t="s">
        <v>30</v>
      </c>
      <c r="F15" s="106">
        <v>14167</v>
      </c>
      <c r="G15" s="104">
        <f t="shared" si="0"/>
        <v>2300</v>
      </c>
      <c r="H15" s="107">
        <v>16467</v>
      </c>
    </row>
    <row r="16" s="3" customFormat="1" ht="17.25" customHeight="1" spans="1:8">
      <c r="A16" s="105" t="s">
        <v>31</v>
      </c>
      <c r="B16" s="110">
        <v>1549</v>
      </c>
      <c r="C16" s="108">
        <f t="shared" si="1"/>
        <v>341</v>
      </c>
      <c r="D16" s="109">
        <v>1890</v>
      </c>
      <c r="E16" s="105" t="s">
        <v>32</v>
      </c>
      <c r="F16" s="106">
        <v>20892</v>
      </c>
      <c r="G16" s="104">
        <f t="shared" si="0"/>
        <v>7438</v>
      </c>
      <c r="H16" s="107">
        <v>28330</v>
      </c>
    </row>
    <row r="17" s="3" customFormat="1" ht="17.25" customHeight="1" spans="1:8">
      <c r="A17" s="105" t="s">
        <v>33</v>
      </c>
      <c r="B17" s="110">
        <v>312</v>
      </c>
      <c r="C17" s="108">
        <f t="shared" si="1"/>
        <v>1598</v>
      </c>
      <c r="D17" s="109">
        <v>1910</v>
      </c>
      <c r="E17" s="105" t="s">
        <v>34</v>
      </c>
      <c r="F17" s="106">
        <v>9768</v>
      </c>
      <c r="G17" s="104">
        <f t="shared" si="0"/>
        <v>6546</v>
      </c>
      <c r="H17" s="107">
        <v>16314</v>
      </c>
    </row>
    <row r="18" s="3" customFormat="1" ht="17.25" customHeight="1" spans="1:8">
      <c r="A18" s="105" t="s">
        <v>35</v>
      </c>
      <c r="B18" s="110">
        <v>10758</v>
      </c>
      <c r="C18" s="108">
        <f t="shared" si="1"/>
        <v>-968</v>
      </c>
      <c r="D18" s="109">
        <v>9790</v>
      </c>
      <c r="E18" s="112" t="s">
        <v>36</v>
      </c>
      <c r="F18" s="106">
        <v>697</v>
      </c>
      <c r="G18" s="104">
        <f t="shared" si="0"/>
        <v>-44</v>
      </c>
      <c r="H18" s="107">
        <v>653</v>
      </c>
    </row>
    <row r="19" s="3" customFormat="1" ht="17.25" customHeight="1" spans="1:8">
      <c r="A19" s="105" t="s">
        <v>37</v>
      </c>
      <c r="B19" s="110">
        <v>2200</v>
      </c>
      <c r="C19" s="108">
        <f t="shared" si="1"/>
        <v>-60</v>
      </c>
      <c r="D19" s="109">
        <v>2140</v>
      </c>
      <c r="E19" s="105" t="s">
        <v>38</v>
      </c>
      <c r="F19" s="106">
        <v>251</v>
      </c>
      <c r="G19" s="104">
        <f t="shared" si="0"/>
        <v>7</v>
      </c>
      <c r="H19" s="107">
        <v>258</v>
      </c>
    </row>
    <row r="20" s="3" customFormat="1" ht="17.25" customHeight="1" spans="1:8">
      <c r="A20" s="105" t="s">
        <v>39</v>
      </c>
      <c r="B20" s="110">
        <v>295</v>
      </c>
      <c r="C20" s="108">
        <f t="shared" si="1"/>
        <v>175</v>
      </c>
      <c r="D20" s="109">
        <v>470</v>
      </c>
      <c r="E20" s="105" t="s">
        <v>40</v>
      </c>
      <c r="F20" s="106">
        <v>3</v>
      </c>
      <c r="G20" s="104">
        <f t="shared" si="0"/>
        <v>14</v>
      </c>
      <c r="H20" s="107">
        <v>17</v>
      </c>
    </row>
    <row r="21" s="3" customFormat="1" ht="17.25" customHeight="1" spans="1:8">
      <c r="A21" s="105" t="s">
        <v>41</v>
      </c>
      <c r="B21" s="104"/>
      <c r="C21" s="108">
        <f t="shared" si="1"/>
        <v>122</v>
      </c>
      <c r="D21" s="109">
        <v>122</v>
      </c>
      <c r="E21" s="105" t="s">
        <v>42</v>
      </c>
      <c r="F21" s="106">
        <v>1708</v>
      </c>
      <c r="G21" s="104">
        <f t="shared" si="0"/>
        <v>-281</v>
      </c>
      <c r="H21" s="107">
        <v>1427</v>
      </c>
    </row>
    <row r="22" s="3" customFormat="1" ht="17.25" customHeight="1" spans="1:8">
      <c r="A22" s="103" t="s">
        <v>43</v>
      </c>
      <c r="B22" s="104">
        <f>SUM(B23:B30)</f>
        <v>19300</v>
      </c>
      <c r="C22" s="104">
        <f t="shared" si="1"/>
        <v>-400</v>
      </c>
      <c r="D22" s="113">
        <v>18900</v>
      </c>
      <c r="E22" s="105" t="s">
        <v>44</v>
      </c>
      <c r="F22" s="106">
        <v>21564</v>
      </c>
      <c r="G22" s="104">
        <f t="shared" si="0"/>
        <v>4421</v>
      </c>
      <c r="H22" s="107">
        <v>25985</v>
      </c>
    </row>
    <row r="23" s="3" customFormat="1" ht="17.25" customHeight="1" spans="1:8">
      <c r="A23" s="105" t="s">
        <v>45</v>
      </c>
      <c r="B23" s="104">
        <v>3800</v>
      </c>
      <c r="C23" s="104">
        <f t="shared" si="1"/>
        <v>780</v>
      </c>
      <c r="D23" s="108">
        <v>4580</v>
      </c>
      <c r="E23" s="105" t="s">
        <v>46</v>
      </c>
      <c r="F23" s="106">
        <v>511</v>
      </c>
      <c r="G23" s="104">
        <f t="shared" si="0"/>
        <v>-247</v>
      </c>
      <c r="H23" s="107">
        <v>264</v>
      </c>
    </row>
    <row r="24" s="3" customFormat="1" ht="17.25" customHeight="1" spans="1:8">
      <c r="A24" s="105" t="s">
        <v>47</v>
      </c>
      <c r="B24" s="104">
        <v>4350</v>
      </c>
      <c r="C24" s="104">
        <f t="shared" ref="C24:C41" si="2">D24-B24</f>
        <v>770</v>
      </c>
      <c r="D24" s="108">
        <v>5120</v>
      </c>
      <c r="E24" s="105" t="s">
        <v>48</v>
      </c>
      <c r="F24" s="106">
        <v>2197</v>
      </c>
      <c r="G24" s="104">
        <f t="shared" si="0"/>
        <v>-201</v>
      </c>
      <c r="H24" s="107">
        <v>1996</v>
      </c>
    </row>
    <row r="25" s="3" customFormat="1" ht="17.25" customHeight="1" spans="1:8">
      <c r="A25" s="105" t="s">
        <v>49</v>
      </c>
      <c r="B25" s="104">
        <v>5500</v>
      </c>
      <c r="C25" s="104">
        <f t="shared" si="2"/>
        <v>-312</v>
      </c>
      <c r="D25" s="108">
        <v>5188</v>
      </c>
      <c r="E25" s="105" t="s">
        <v>50</v>
      </c>
      <c r="F25" s="106">
        <v>0</v>
      </c>
      <c r="G25" s="104">
        <f t="shared" si="0"/>
        <v>0</v>
      </c>
      <c r="H25" s="107"/>
    </row>
    <row r="26" s="3" customFormat="1" ht="17.25" customHeight="1" spans="1:8">
      <c r="A26" s="105" t="s">
        <v>51</v>
      </c>
      <c r="B26" s="104">
        <v>0</v>
      </c>
      <c r="C26" s="104">
        <f t="shared" si="2"/>
        <v>0</v>
      </c>
      <c r="D26" s="108">
        <v>0</v>
      </c>
      <c r="E26" s="112" t="s">
        <v>52</v>
      </c>
      <c r="F26" s="106">
        <v>9201</v>
      </c>
      <c r="G26" s="104">
        <f t="shared" si="0"/>
        <v>-38</v>
      </c>
      <c r="H26" s="107">
        <v>9163</v>
      </c>
    </row>
    <row r="27" s="3" customFormat="1" ht="17.25" customHeight="1" spans="1:8">
      <c r="A27" s="112" t="s">
        <v>53</v>
      </c>
      <c r="B27" s="104">
        <v>5500</v>
      </c>
      <c r="C27" s="104">
        <f t="shared" si="2"/>
        <v>-1800</v>
      </c>
      <c r="D27" s="108">
        <v>3700</v>
      </c>
      <c r="E27" s="112" t="s">
        <v>54</v>
      </c>
      <c r="F27" s="106">
        <v>90</v>
      </c>
      <c r="G27" s="104">
        <f t="shared" si="0"/>
        <v>-48</v>
      </c>
      <c r="H27" s="107">
        <v>42</v>
      </c>
    </row>
    <row r="28" s="3" customFormat="1" ht="17.25" customHeight="1" spans="1:8">
      <c r="A28" s="112" t="s">
        <v>55</v>
      </c>
      <c r="B28" s="104">
        <v>0</v>
      </c>
      <c r="C28" s="104">
        <f t="shared" si="2"/>
        <v>0</v>
      </c>
      <c r="D28" s="108">
        <v>0</v>
      </c>
      <c r="E28" s="112" t="s">
        <v>56</v>
      </c>
      <c r="F28" s="106">
        <v>4500</v>
      </c>
      <c r="G28" s="104">
        <f t="shared" si="0"/>
        <v>-4500</v>
      </c>
      <c r="H28" s="107">
        <v>0</v>
      </c>
    </row>
    <row r="29" s="3" customFormat="1" ht="17.25" customHeight="1" spans="1:8">
      <c r="A29" s="105" t="s">
        <v>57</v>
      </c>
      <c r="B29" s="104">
        <v>150</v>
      </c>
      <c r="C29" s="104">
        <f t="shared" si="2"/>
        <v>150</v>
      </c>
      <c r="D29" s="108">
        <v>300</v>
      </c>
      <c r="E29" s="112"/>
      <c r="F29" s="106"/>
      <c r="G29" s="106"/>
      <c r="H29" s="109"/>
    </row>
    <row r="30" s="3" customFormat="1" ht="17.25" customHeight="1" spans="1:8">
      <c r="A30" s="105" t="s">
        <v>58</v>
      </c>
      <c r="B30" s="104"/>
      <c r="C30" s="104">
        <f t="shared" si="2"/>
        <v>12</v>
      </c>
      <c r="D30" s="109">
        <v>12</v>
      </c>
      <c r="E30" s="114"/>
      <c r="F30" s="106"/>
      <c r="G30" s="106"/>
      <c r="H30" s="109" t="str">
        <f>IFERROR((F30/#REF!-1)*100,"")</f>
        <v/>
      </c>
    </row>
    <row r="31" s="3" customFormat="1" ht="17.25" customHeight="1" spans="1:8">
      <c r="A31" s="114" t="s">
        <v>59</v>
      </c>
      <c r="B31" s="115">
        <f>SUM(B5,B22)</f>
        <v>144526</v>
      </c>
      <c r="C31" s="115">
        <f t="shared" si="2"/>
        <v>15074</v>
      </c>
      <c r="D31" s="115">
        <f>D5+D22</f>
        <v>159600</v>
      </c>
      <c r="E31" s="114" t="s">
        <v>60</v>
      </c>
      <c r="F31" s="116">
        <f>SUM(F5:F30)</f>
        <v>299033</v>
      </c>
      <c r="G31" s="116">
        <f>SUM(G5:G28)</f>
        <v>1876</v>
      </c>
      <c r="H31" s="116">
        <f>SUM(H5:H30)</f>
        <v>300909</v>
      </c>
    </row>
    <row r="32" s="3" customFormat="1" ht="17.25" customHeight="1" spans="1:8">
      <c r="A32" s="105" t="s">
        <v>61</v>
      </c>
      <c r="B32" s="106">
        <f>B33+B37+B38+B39</f>
        <v>240709</v>
      </c>
      <c r="C32" s="104">
        <f t="shared" si="2"/>
        <v>8346</v>
      </c>
      <c r="D32" s="106">
        <f>D33+D37+D38+D39+D40</f>
        <v>249055</v>
      </c>
      <c r="E32" s="112" t="s">
        <v>62</v>
      </c>
      <c r="F32" s="106">
        <v>200</v>
      </c>
      <c r="G32" s="106">
        <f t="shared" ref="G32:G37" si="3">H32-F32</f>
        <v>41350</v>
      </c>
      <c r="H32" s="109">
        <v>41550</v>
      </c>
    </row>
    <row r="33" s="3" customFormat="1" ht="17.25" customHeight="1" spans="1:8">
      <c r="A33" s="105" t="s">
        <v>63</v>
      </c>
      <c r="B33" s="106">
        <f>B35+B36+B34</f>
        <v>151143</v>
      </c>
      <c r="C33" s="104">
        <f t="shared" si="2"/>
        <v>904</v>
      </c>
      <c r="D33" s="106">
        <f>D35+D36+D34</f>
        <v>152047</v>
      </c>
      <c r="E33" s="105" t="s">
        <v>64</v>
      </c>
      <c r="F33" s="106">
        <f>F34+F35</f>
        <v>41787</v>
      </c>
      <c r="G33" s="106">
        <f t="shared" si="3"/>
        <v>7299</v>
      </c>
      <c r="H33" s="109">
        <f>SUM(H34:H35)</f>
        <v>49086</v>
      </c>
    </row>
    <row r="34" s="3" customFormat="1" ht="17.25" customHeight="1" spans="1:8">
      <c r="A34" s="105" t="s">
        <v>65</v>
      </c>
      <c r="B34" s="106">
        <v>14468</v>
      </c>
      <c r="C34" s="104">
        <f t="shared" si="2"/>
        <v>0</v>
      </c>
      <c r="D34" s="109">
        <v>14468</v>
      </c>
      <c r="E34" s="117" t="s">
        <v>66</v>
      </c>
      <c r="F34" s="106">
        <v>29787</v>
      </c>
      <c r="G34" s="106">
        <f t="shared" si="3"/>
        <v>6454</v>
      </c>
      <c r="H34" s="109">
        <v>36241</v>
      </c>
    </row>
    <row r="35" s="3" customFormat="1" ht="17.25" customHeight="1" spans="1:8">
      <c r="A35" s="105" t="s">
        <v>67</v>
      </c>
      <c r="B35" s="106">
        <v>106675</v>
      </c>
      <c r="C35" s="104">
        <f t="shared" si="2"/>
        <v>6941</v>
      </c>
      <c r="D35" s="109">
        <v>113616</v>
      </c>
      <c r="E35" s="117" t="s">
        <v>68</v>
      </c>
      <c r="F35" s="106">
        <v>12000</v>
      </c>
      <c r="G35" s="106">
        <f t="shared" si="3"/>
        <v>845</v>
      </c>
      <c r="H35" s="109">
        <v>12845</v>
      </c>
    </row>
    <row r="36" s="3" customFormat="1" ht="17.25" customHeight="1" spans="1:8">
      <c r="A36" s="105" t="s">
        <v>69</v>
      </c>
      <c r="B36" s="106">
        <v>30000</v>
      </c>
      <c r="C36" s="104">
        <f t="shared" si="2"/>
        <v>-6037</v>
      </c>
      <c r="D36" s="109">
        <v>23963</v>
      </c>
      <c r="E36" s="105" t="s">
        <v>70</v>
      </c>
      <c r="F36" s="106">
        <v>0</v>
      </c>
      <c r="G36" s="106">
        <f t="shared" si="3"/>
        <v>14016</v>
      </c>
      <c r="H36" s="109">
        <v>14016</v>
      </c>
    </row>
    <row r="37" s="3" customFormat="1" ht="17.25" customHeight="1" spans="1:8">
      <c r="A37" s="105" t="s">
        <v>71</v>
      </c>
      <c r="B37" s="106">
        <v>24714</v>
      </c>
      <c r="C37" s="104">
        <f t="shared" si="2"/>
        <v>0</v>
      </c>
      <c r="D37" s="109">
        <v>24714</v>
      </c>
      <c r="E37" s="105" t="s">
        <v>72</v>
      </c>
      <c r="F37" s="106">
        <v>44215</v>
      </c>
      <c r="G37" s="106">
        <f t="shared" si="3"/>
        <v>-41121</v>
      </c>
      <c r="H37" s="109">
        <v>3094</v>
      </c>
    </row>
    <row r="38" s="3" customFormat="1" ht="17.25" customHeight="1" spans="1:8">
      <c r="A38" s="105" t="s">
        <v>73</v>
      </c>
      <c r="B38" s="106">
        <v>64852</v>
      </c>
      <c r="C38" s="104">
        <f t="shared" si="2"/>
        <v>-36524</v>
      </c>
      <c r="D38" s="109">
        <v>28328</v>
      </c>
      <c r="E38" s="105" t="s">
        <v>74</v>
      </c>
      <c r="F38" s="106"/>
      <c r="G38" s="106"/>
      <c r="H38" s="109"/>
    </row>
    <row r="39" s="3" customFormat="1" ht="17.25" customHeight="1" spans="1:8">
      <c r="A39" s="105" t="s">
        <v>75</v>
      </c>
      <c r="B39" s="106"/>
      <c r="C39" s="104">
        <f t="shared" si="2"/>
        <v>2616</v>
      </c>
      <c r="D39" s="109">
        <v>2616</v>
      </c>
      <c r="E39" s="118"/>
      <c r="F39" s="118"/>
      <c r="G39" s="118"/>
      <c r="H39" s="118"/>
    </row>
    <row r="40" s="3" customFormat="1" ht="17.25" customHeight="1" spans="1:8">
      <c r="A40" s="105" t="s">
        <v>76</v>
      </c>
      <c r="B40" s="106">
        <v>0</v>
      </c>
      <c r="C40" s="104">
        <f t="shared" si="2"/>
        <v>41350</v>
      </c>
      <c r="D40" s="109">
        <v>41350</v>
      </c>
      <c r="E40" s="118"/>
      <c r="F40" s="118"/>
      <c r="G40" s="118"/>
      <c r="H40" s="118"/>
    </row>
    <row r="41" s="3" customFormat="1" ht="17.25" customHeight="1" spans="1:8">
      <c r="A41" s="114" t="s">
        <v>77</v>
      </c>
      <c r="B41" s="116">
        <f>B31+B32</f>
        <v>385235</v>
      </c>
      <c r="C41" s="115">
        <f t="shared" si="2"/>
        <v>23420</v>
      </c>
      <c r="D41" s="116">
        <f>D31+D32</f>
        <v>408655</v>
      </c>
      <c r="E41" s="114" t="s">
        <v>78</v>
      </c>
      <c r="F41" s="116">
        <f>F31+F32+F35+F34+F37</f>
        <v>385235</v>
      </c>
      <c r="G41" s="116">
        <f>G31+G32+G33+G37+G36</f>
        <v>23420</v>
      </c>
      <c r="H41" s="119">
        <f>H31+H32+H33+H36+H37+H38</f>
        <v>408655</v>
      </c>
    </row>
    <row r="42" s="3" customFormat="1" ht="17.25" customHeight="1" spans="3:8">
      <c r="C42" s="84"/>
      <c r="D42" s="85"/>
      <c r="H42" s="86"/>
    </row>
  </sheetData>
  <mergeCells count="4">
    <mergeCell ref="A1:H1"/>
    <mergeCell ref="F2:H2"/>
    <mergeCell ref="A3:D3"/>
    <mergeCell ref="E3:H3"/>
  </mergeCells>
  <pageMargins left="0.75" right="0.75" top="1" bottom="1" header="0.5" footer="0.5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view="pageBreakPreview" zoomScaleNormal="110" zoomScaleSheetLayoutView="100" topLeftCell="A28" workbookViewId="0">
      <selection activeCell="I44" sqref="I44"/>
    </sheetView>
  </sheetViews>
  <sheetFormatPr defaultColWidth="8.75" defaultRowHeight="14.25"/>
  <cols>
    <col min="1" max="1" width="26.75" style="3" customWidth="1"/>
    <col min="2" max="2" width="10.7916666666667" style="3" customWidth="1"/>
    <col min="3" max="3" width="10.625" style="3" customWidth="1"/>
    <col min="4" max="4" width="10.45" style="3" customWidth="1"/>
    <col min="5" max="5" width="30.25" style="49" customWidth="1"/>
    <col min="6" max="6" width="9.775" style="49" customWidth="1"/>
    <col min="7" max="7" width="9.88333333333333" style="49" customWidth="1"/>
    <col min="8" max="8" width="9.88333333333333" style="50" customWidth="1"/>
    <col min="9" max="9" width="11.7083333333333" style="3" customWidth="1"/>
    <col min="10" max="15" width="9" style="3"/>
    <col min="16" max="241" width="8.75" style="3"/>
    <col min="242" max="16384" width="8.75" style="1"/>
  </cols>
  <sheetData>
    <row r="1" s="3" customFormat="1" ht="34" customHeight="1" spans="1:8">
      <c r="A1" s="51" t="s">
        <v>79</v>
      </c>
      <c r="B1" s="51"/>
      <c r="C1" s="51"/>
      <c r="D1" s="51"/>
      <c r="E1" s="51"/>
      <c r="F1" s="52"/>
      <c r="G1" s="52"/>
      <c r="H1" s="52"/>
    </row>
    <row r="2" s="3" customFormat="1" spans="1:8">
      <c r="A2" s="53" t="s">
        <v>80</v>
      </c>
      <c r="B2" s="53"/>
      <c r="C2" s="54"/>
      <c r="D2" s="55"/>
      <c r="E2" s="55"/>
      <c r="F2" s="56" t="s">
        <v>2</v>
      </c>
      <c r="G2" s="56"/>
      <c r="H2" s="57"/>
    </row>
    <row r="3" s="48" customFormat="1" ht="29" customHeight="1" spans="1:8">
      <c r="A3" s="58" t="s">
        <v>81</v>
      </c>
      <c r="B3" s="58" t="s">
        <v>82</v>
      </c>
      <c r="C3" s="59" t="s">
        <v>7</v>
      </c>
      <c r="D3" s="60" t="s">
        <v>8</v>
      </c>
      <c r="E3" s="58" t="s">
        <v>83</v>
      </c>
      <c r="F3" s="58" t="s">
        <v>82</v>
      </c>
      <c r="G3" s="59" t="s">
        <v>7</v>
      </c>
      <c r="H3" s="60" t="s">
        <v>8</v>
      </c>
    </row>
    <row r="4" s="3" customFormat="1" spans="1:8">
      <c r="A4" s="61" t="s">
        <v>84</v>
      </c>
      <c r="B4" s="62"/>
      <c r="C4" s="62"/>
      <c r="D4" s="62"/>
      <c r="E4" s="63" t="s">
        <v>85</v>
      </c>
      <c r="F4" s="64"/>
      <c r="G4" s="65"/>
      <c r="H4" s="64"/>
    </row>
    <row r="5" s="3" customFormat="1" spans="1:8">
      <c r="A5" s="61" t="s">
        <v>86</v>
      </c>
      <c r="B5" s="66"/>
      <c r="C5" s="66"/>
      <c r="D5" s="67"/>
      <c r="E5" s="63" t="s">
        <v>87</v>
      </c>
      <c r="F5" s="64"/>
      <c r="G5" s="65"/>
      <c r="H5" s="68"/>
    </row>
    <row r="6" s="3" customFormat="1" spans="1:8">
      <c r="A6" s="61" t="s">
        <v>88</v>
      </c>
      <c r="B6" s="66">
        <f>B8+B9+B10+B11+B12+B13+B14+B15+B16+B17+B18+B19</f>
        <v>193131.35</v>
      </c>
      <c r="C6" s="66">
        <f t="shared" ref="C6:C31" si="0">D6-B6</f>
        <v>-153638.35</v>
      </c>
      <c r="D6" s="66">
        <v>39493</v>
      </c>
      <c r="E6" s="63" t="s">
        <v>89</v>
      </c>
      <c r="F6" s="64"/>
      <c r="G6" s="65"/>
      <c r="H6" s="68"/>
    </row>
    <row r="7" s="3" customFormat="1" spans="1:8">
      <c r="A7" s="61" t="s">
        <v>90</v>
      </c>
      <c r="B7" s="69"/>
      <c r="C7" s="66">
        <f t="shared" si="0"/>
        <v>0</v>
      </c>
      <c r="D7" s="66"/>
      <c r="E7" s="63" t="s">
        <v>91</v>
      </c>
      <c r="F7" s="70">
        <f>F8+F21+F22+F23+F24+F25</f>
        <v>116603</v>
      </c>
      <c r="G7" s="65">
        <f>H7-F7</f>
        <v>-76747</v>
      </c>
      <c r="H7" s="71">
        <v>39856</v>
      </c>
    </row>
    <row r="8" s="3" customFormat="1" spans="1:8">
      <c r="A8" s="61" t="s">
        <v>92</v>
      </c>
      <c r="B8" s="66">
        <v>161820</v>
      </c>
      <c r="C8" s="66">
        <f t="shared" si="0"/>
        <v>-122840</v>
      </c>
      <c r="D8" s="67">
        <v>38980</v>
      </c>
      <c r="E8" s="63" t="s">
        <v>93</v>
      </c>
      <c r="F8" s="70">
        <f>SUM(F9:F20)</f>
        <v>115488</v>
      </c>
      <c r="G8" s="65">
        <f t="shared" ref="G8:G33" si="1">H8-F8</f>
        <v>-76297</v>
      </c>
      <c r="H8" s="71">
        <v>39191</v>
      </c>
    </row>
    <row r="9" s="3" customFormat="1" spans="1:8">
      <c r="A9" s="61" t="s">
        <v>94</v>
      </c>
      <c r="B9" s="66">
        <v>31311.35</v>
      </c>
      <c r="C9" s="66">
        <f t="shared" si="0"/>
        <v>-31211.35</v>
      </c>
      <c r="D9" s="67">
        <v>100</v>
      </c>
      <c r="E9" s="63" t="s">
        <v>95</v>
      </c>
      <c r="F9" s="71">
        <v>65857</v>
      </c>
      <c r="G9" s="65">
        <f t="shared" si="1"/>
        <v>-49479</v>
      </c>
      <c r="H9" s="71">
        <v>16378</v>
      </c>
    </row>
    <row r="10" s="3" customFormat="1" spans="1:8">
      <c r="A10" s="61" t="s">
        <v>96</v>
      </c>
      <c r="B10" s="66"/>
      <c r="C10" s="66">
        <f t="shared" si="0"/>
        <v>874</v>
      </c>
      <c r="D10" s="67">
        <v>874</v>
      </c>
      <c r="E10" s="63" t="s">
        <v>97</v>
      </c>
      <c r="F10" s="71">
        <v>38541</v>
      </c>
      <c r="G10" s="65">
        <f t="shared" si="1"/>
        <v>-22667</v>
      </c>
      <c r="H10" s="71">
        <v>15874</v>
      </c>
    </row>
    <row r="11" s="3" customFormat="1" spans="1:8">
      <c r="A11" s="61" t="s">
        <v>98</v>
      </c>
      <c r="B11" s="66"/>
      <c r="C11" s="66">
        <f t="shared" si="0"/>
        <v>0</v>
      </c>
      <c r="D11" s="67"/>
      <c r="E11" s="63" t="s">
        <v>99</v>
      </c>
      <c r="F11" s="71"/>
      <c r="G11" s="65">
        <f t="shared" si="1"/>
        <v>0</v>
      </c>
      <c r="H11" s="71">
        <v>0</v>
      </c>
    </row>
    <row r="12" s="3" customFormat="1" spans="1:8">
      <c r="A12" s="61" t="s">
        <v>100</v>
      </c>
      <c r="B12" s="72"/>
      <c r="C12" s="66">
        <f t="shared" si="0"/>
        <v>0</v>
      </c>
      <c r="D12" s="67"/>
      <c r="E12" s="63" t="s">
        <v>101</v>
      </c>
      <c r="F12" s="71">
        <v>85</v>
      </c>
      <c r="G12" s="65">
        <f t="shared" si="1"/>
        <v>500</v>
      </c>
      <c r="H12" s="71">
        <v>585</v>
      </c>
    </row>
    <row r="13" s="3" customFormat="1" spans="1:8">
      <c r="A13" s="61" t="s">
        <v>102</v>
      </c>
      <c r="B13" s="72"/>
      <c r="C13" s="66">
        <f t="shared" si="0"/>
        <v>0</v>
      </c>
      <c r="D13" s="67"/>
      <c r="E13" s="63" t="s">
        <v>103</v>
      </c>
      <c r="F13" s="71">
        <v>6260</v>
      </c>
      <c r="G13" s="65">
        <f t="shared" si="1"/>
        <v>-3949</v>
      </c>
      <c r="H13" s="71">
        <v>2311</v>
      </c>
    </row>
    <row r="14" s="3" customFormat="1" spans="1:8">
      <c r="A14" s="61" t="s">
        <v>104</v>
      </c>
      <c r="B14" s="72"/>
      <c r="C14" s="66">
        <f t="shared" si="0"/>
        <v>0</v>
      </c>
      <c r="D14" s="67"/>
      <c r="E14" s="63" t="s">
        <v>105</v>
      </c>
      <c r="F14" s="71">
        <v>580</v>
      </c>
      <c r="G14" s="65">
        <f t="shared" si="1"/>
        <v>-88</v>
      </c>
      <c r="H14" s="71">
        <v>492</v>
      </c>
    </row>
    <row r="15" s="3" customFormat="1" spans="1:8">
      <c r="A15" s="61" t="s">
        <v>106</v>
      </c>
      <c r="B15" s="72"/>
      <c r="C15" s="66">
        <f t="shared" si="0"/>
        <v>0</v>
      </c>
      <c r="D15" s="67"/>
      <c r="E15" s="63" t="s">
        <v>107</v>
      </c>
      <c r="F15" s="71">
        <v>0</v>
      </c>
      <c r="G15" s="65">
        <f t="shared" si="1"/>
        <v>0</v>
      </c>
      <c r="H15" s="71">
        <v>0</v>
      </c>
    </row>
    <row r="16" s="3" customFormat="1" spans="1:8">
      <c r="A16" s="61" t="s">
        <v>108</v>
      </c>
      <c r="B16" s="72"/>
      <c r="C16" s="66">
        <f t="shared" si="0"/>
        <v>0</v>
      </c>
      <c r="D16" s="67"/>
      <c r="E16" s="63" t="s">
        <v>109</v>
      </c>
      <c r="F16" s="71">
        <v>1000</v>
      </c>
      <c r="G16" s="65">
        <f t="shared" si="1"/>
        <v>0</v>
      </c>
      <c r="H16" s="71">
        <v>1000</v>
      </c>
    </row>
    <row r="17" s="3" customFormat="1" spans="1:8">
      <c r="A17" s="61" t="s">
        <v>110</v>
      </c>
      <c r="B17" s="72"/>
      <c r="C17" s="66">
        <f t="shared" si="0"/>
        <v>0</v>
      </c>
      <c r="D17" s="67"/>
      <c r="E17" s="63" t="s">
        <v>111</v>
      </c>
      <c r="F17" s="71">
        <v>613</v>
      </c>
      <c r="G17" s="65">
        <f t="shared" si="1"/>
        <v>1692</v>
      </c>
      <c r="H17" s="71">
        <v>2305</v>
      </c>
    </row>
    <row r="18" s="3" customFormat="1" spans="1:8">
      <c r="A18" s="61" t="s">
        <v>112</v>
      </c>
      <c r="B18" s="72">
        <v>0</v>
      </c>
      <c r="C18" s="66">
        <f t="shared" si="0"/>
        <v>-461</v>
      </c>
      <c r="D18" s="67">
        <v>-461</v>
      </c>
      <c r="E18" s="63" t="s">
        <v>113</v>
      </c>
      <c r="F18" s="71"/>
      <c r="G18" s="65">
        <f t="shared" si="1"/>
        <v>0</v>
      </c>
      <c r="H18" s="71">
        <v>0</v>
      </c>
    </row>
    <row r="19" s="3" customFormat="1" spans="1:8">
      <c r="A19" s="61" t="s">
        <v>114</v>
      </c>
      <c r="B19" s="72"/>
      <c r="C19" s="66">
        <f t="shared" si="0"/>
        <v>0</v>
      </c>
      <c r="D19" s="67"/>
      <c r="E19" s="63" t="s">
        <v>115</v>
      </c>
      <c r="F19" s="71">
        <v>2257</v>
      </c>
      <c r="G19" s="65">
        <f t="shared" si="1"/>
        <v>-2211</v>
      </c>
      <c r="H19" s="71">
        <v>46</v>
      </c>
    </row>
    <row r="20" s="3" customFormat="1" ht="22.5" spans="1:8">
      <c r="A20" s="61" t="s">
        <v>116</v>
      </c>
      <c r="B20" s="66"/>
      <c r="C20" s="66">
        <f t="shared" si="0"/>
        <v>0</v>
      </c>
      <c r="D20" s="67"/>
      <c r="E20" s="63" t="s">
        <v>117</v>
      </c>
      <c r="F20" s="71">
        <v>295</v>
      </c>
      <c r="G20" s="65">
        <f t="shared" si="1"/>
        <v>-95</v>
      </c>
      <c r="H20" s="71">
        <v>200</v>
      </c>
    </row>
    <row r="21" s="3" customFormat="1" spans="1:8">
      <c r="A21" s="61" t="s">
        <v>118</v>
      </c>
      <c r="B21" s="66"/>
      <c r="C21" s="66">
        <f t="shared" si="0"/>
        <v>0</v>
      </c>
      <c r="D21" s="67"/>
      <c r="E21" s="63" t="s">
        <v>119</v>
      </c>
      <c r="F21" s="71">
        <v>0</v>
      </c>
      <c r="G21" s="65">
        <f t="shared" si="1"/>
        <v>0</v>
      </c>
      <c r="H21" s="71">
        <v>0</v>
      </c>
    </row>
    <row r="22" s="3" customFormat="1" spans="1:8">
      <c r="A22" s="61" t="s">
        <v>120</v>
      </c>
      <c r="B22" s="66"/>
      <c r="C22" s="66">
        <f t="shared" si="0"/>
        <v>0</v>
      </c>
      <c r="D22" s="67"/>
      <c r="E22" s="63" t="s">
        <v>121</v>
      </c>
      <c r="F22" s="71">
        <v>0</v>
      </c>
      <c r="G22" s="65">
        <f t="shared" si="1"/>
        <v>0</v>
      </c>
      <c r="H22" s="71">
        <v>0</v>
      </c>
    </row>
    <row r="23" s="3" customFormat="1" spans="1:8">
      <c r="A23" s="61" t="s">
        <v>122</v>
      </c>
      <c r="B23" s="66"/>
      <c r="C23" s="66">
        <f t="shared" si="0"/>
        <v>0</v>
      </c>
      <c r="D23" s="66"/>
      <c r="E23" s="63" t="s">
        <v>123</v>
      </c>
      <c r="F23" s="71">
        <v>0</v>
      </c>
      <c r="G23" s="65">
        <f t="shared" si="1"/>
        <v>0</v>
      </c>
      <c r="H23" s="71">
        <v>0</v>
      </c>
    </row>
    <row r="24" s="3" customFormat="1" spans="1:8">
      <c r="A24" s="61" t="s">
        <v>124</v>
      </c>
      <c r="B24" s="66">
        <v>300</v>
      </c>
      <c r="C24" s="66">
        <f t="shared" si="0"/>
        <v>-33</v>
      </c>
      <c r="D24" s="66">
        <v>267</v>
      </c>
      <c r="E24" s="63" t="s">
        <v>125</v>
      </c>
      <c r="F24" s="71">
        <v>1115</v>
      </c>
      <c r="G24" s="65">
        <f t="shared" si="1"/>
        <v>-450</v>
      </c>
      <c r="H24" s="71">
        <v>665</v>
      </c>
    </row>
    <row r="25" s="3" customFormat="1" spans="1:8">
      <c r="A25" s="61" t="s">
        <v>126</v>
      </c>
      <c r="B25" s="66">
        <v>220</v>
      </c>
      <c r="C25" s="66">
        <f t="shared" si="0"/>
        <v>-18</v>
      </c>
      <c r="D25" s="66">
        <v>202</v>
      </c>
      <c r="E25" s="63" t="s">
        <v>127</v>
      </c>
      <c r="F25" s="71">
        <v>0</v>
      </c>
      <c r="G25" s="65">
        <f t="shared" si="1"/>
        <v>0</v>
      </c>
      <c r="H25" s="71">
        <v>0</v>
      </c>
    </row>
    <row r="26" s="3" customFormat="1" spans="1:8">
      <c r="A26" s="61" t="s">
        <v>128</v>
      </c>
      <c r="B26" s="66">
        <v>80</v>
      </c>
      <c r="C26" s="66">
        <f t="shared" si="0"/>
        <v>-15</v>
      </c>
      <c r="D26" s="66">
        <v>65</v>
      </c>
      <c r="E26" s="63" t="s">
        <v>129</v>
      </c>
      <c r="F26" s="71">
        <v>738</v>
      </c>
      <c r="G26" s="65">
        <f t="shared" si="1"/>
        <v>-280</v>
      </c>
      <c r="H26" s="71">
        <v>458</v>
      </c>
    </row>
    <row r="27" s="3" customFormat="1" spans="1:8">
      <c r="A27" s="61" t="s">
        <v>130</v>
      </c>
      <c r="B27" s="73"/>
      <c r="C27" s="66">
        <f t="shared" si="0"/>
        <v>0</v>
      </c>
      <c r="D27" s="66"/>
      <c r="E27" s="63" t="s">
        <v>131</v>
      </c>
      <c r="F27" s="71">
        <v>0</v>
      </c>
      <c r="G27" s="65">
        <f t="shared" si="1"/>
        <v>0</v>
      </c>
      <c r="H27" s="71">
        <v>0</v>
      </c>
    </row>
    <row r="28" s="3" customFormat="1" spans="1:8">
      <c r="A28" s="61" t="s">
        <v>132</v>
      </c>
      <c r="B28" s="73"/>
      <c r="C28" s="66">
        <f t="shared" si="0"/>
        <v>0</v>
      </c>
      <c r="D28" s="66"/>
      <c r="E28" s="63" t="s">
        <v>133</v>
      </c>
      <c r="F28" s="71">
        <v>0</v>
      </c>
      <c r="G28" s="65">
        <f t="shared" si="1"/>
        <v>0</v>
      </c>
      <c r="H28" s="71">
        <v>0</v>
      </c>
    </row>
    <row r="29" s="3" customFormat="1" spans="1:8">
      <c r="A29" s="61" t="s">
        <v>134</v>
      </c>
      <c r="B29" s="74">
        <v>1115</v>
      </c>
      <c r="C29" s="66">
        <f t="shared" si="0"/>
        <v>-390</v>
      </c>
      <c r="D29" s="66">
        <v>725</v>
      </c>
      <c r="E29" s="63" t="s">
        <v>135</v>
      </c>
      <c r="F29" s="71">
        <v>0</v>
      </c>
      <c r="G29" s="65">
        <f t="shared" si="1"/>
        <v>0</v>
      </c>
      <c r="H29" s="71">
        <v>0</v>
      </c>
    </row>
    <row r="30" s="3" customFormat="1" spans="1:8">
      <c r="A30" s="61" t="s">
        <v>136</v>
      </c>
      <c r="B30" s="66"/>
      <c r="C30" s="66">
        <f t="shared" si="0"/>
        <v>0</v>
      </c>
      <c r="D30" s="66"/>
      <c r="E30" s="63" t="s">
        <v>137</v>
      </c>
      <c r="F30" s="71">
        <v>1212</v>
      </c>
      <c r="G30" s="65">
        <f t="shared" si="1"/>
        <v>13608</v>
      </c>
      <c r="H30" s="71">
        <v>14820</v>
      </c>
    </row>
    <row r="31" s="3" customFormat="1" spans="1:8">
      <c r="A31" s="61" t="s">
        <v>138</v>
      </c>
      <c r="B31" s="66">
        <v>8500</v>
      </c>
      <c r="C31" s="66">
        <f t="shared" si="0"/>
        <v>2111</v>
      </c>
      <c r="D31" s="66">
        <v>10611</v>
      </c>
      <c r="E31" s="63" t="s">
        <v>139</v>
      </c>
      <c r="F31" s="71">
        <v>0</v>
      </c>
      <c r="G31" s="65">
        <f t="shared" si="1"/>
        <v>0</v>
      </c>
      <c r="H31" s="71">
        <v>0</v>
      </c>
    </row>
    <row r="32" s="3" customFormat="1" spans="1:8">
      <c r="A32" s="75"/>
      <c r="B32" s="65"/>
      <c r="C32" s="65"/>
      <c r="D32" s="65"/>
      <c r="E32" s="63" t="s">
        <v>140</v>
      </c>
      <c r="F32" s="71">
        <v>13059</v>
      </c>
      <c r="G32" s="65">
        <f t="shared" si="1"/>
        <v>206</v>
      </c>
      <c r="H32" s="71">
        <v>13265</v>
      </c>
    </row>
    <row r="33" s="3" customFormat="1" spans="1:8">
      <c r="A33" s="75"/>
      <c r="B33" s="65"/>
      <c r="C33" s="65"/>
      <c r="D33" s="65"/>
      <c r="E33" s="63" t="s">
        <v>141</v>
      </c>
      <c r="F33" s="71">
        <v>32</v>
      </c>
      <c r="G33" s="65">
        <f t="shared" si="1"/>
        <v>94</v>
      </c>
      <c r="H33" s="71">
        <v>126</v>
      </c>
    </row>
    <row r="34" s="3" customFormat="1" spans="1:8">
      <c r="A34" s="75"/>
      <c r="B34" s="65"/>
      <c r="C34" s="65"/>
      <c r="D34" s="65"/>
      <c r="E34" s="63" t="s">
        <v>142</v>
      </c>
      <c r="F34" s="71">
        <v>0</v>
      </c>
      <c r="G34" s="65"/>
      <c r="H34" s="71">
        <v>0</v>
      </c>
    </row>
    <row r="35" s="3" customFormat="1" spans="1:8">
      <c r="A35" s="76" t="s">
        <v>143</v>
      </c>
      <c r="B35" s="77">
        <f>B4+B5+B6+B23+B24+B27+B28+B29+B30+B31</f>
        <v>203046.35</v>
      </c>
      <c r="C35" s="77">
        <f>C4+C5+C6+C23+C24+C27+C28+C29+C30+C31</f>
        <v>-151950.35</v>
      </c>
      <c r="D35" s="77">
        <f>D4+D5+D6+D23+D24+D27+D28+D29+D30+D31</f>
        <v>51096</v>
      </c>
      <c r="E35" s="78" t="s">
        <v>144</v>
      </c>
      <c r="F35" s="79">
        <f>F4+F5+F6+F7+F26+F27+F28+F29+F30+F31+F32+F33+F34</f>
        <v>131644</v>
      </c>
      <c r="G35" s="79">
        <f>G4+G5+G6+G7+G26+G27+G28+G29+G30+G31+G32+G33+G34</f>
        <v>-63119</v>
      </c>
      <c r="H35" s="79">
        <f>H4+H5+H6+H7+H26+H27+H28+H29+H30+H31+H32+H33+H34</f>
        <v>68525</v>
      </c>
    </row>
    <row r="36" s="3" customFormat="1" spans="1:8">
      <c r="A36" s="80" t="s">
        <v>145</v>
      </c>
      <c r="B36" s="66"/>
      <c r="C36" s="66">
        <f t="shared" ref="C36:C48" si="2">D36-B36</f>
        <v>0</v>
      </c>
      <c r="D36" s="66"/>
      <c r="E36" s="61" t="s">
        <v>146</v>
      </c>
      <c r="F36" s="66">
        <v>97341</v>
      </c>
      <c r="G36" s="66">
        <f t="shared" ref="G36:G48" si="3">H36-F36</f>
        <v>20159</v>
      </c>
      <c r="H36" s="70">
        <v>117500</v>
      </c>
    </row>
    <row r="37" s="3" customFormat="1" spans="1:8">
      <c r="A37" s="61" t="s">
        <v>147</v>
      </c>
      <c r="B37" s="66">
        <v>514</v>
      </c>
      <c r="C37" s="66">
        <f t="shared" si="2"/>
        <v>9524</v>
      </c>
      <c r="D37" s="66">
        <v>10038</v>
      </c>
      <c r="E37" s="61" t="s">
        <v>148</v>
      </c>
      <c r="F37" s="71">
        <v>0</v>
      </c>
      <c r="G37" s="66">
        <f t="shared" si="3"/>
        <v>0</v>
      </c>
      <c r="H37" s="70">
        <v>0</v>
      </c>
    </row>
    <row r="38" s="3" customFormat="1" spans="1:8">
      <c r="A38" s="80" t="s">
        <v>149</v>
      </c>
      <c r="B38" s="72"/>
      <c r="C38" s="66">
        <f t="shared" si="2"/>
        <v>0</v>
      </c>
      <c r="D38" s="66"/>
      <c r="E38" s="61" t="s">
        <v>150</v>
      </c>
      <c r="F38" s="71">
        <v>630</v>
      </c>
      <c r="G38" s="66">
        <f t="shared" si="3"/>
        <v>1694</v>
      </c>
      <c r="H38" s="70">
        <v>2324</v>
      </c>
    </row>
    <row r="39" s="3" customFormat="1" spans="1:8">
      <c r="A39" s="61" t="s">
        <v>151</v>
      </c>
      <c r="B39" s="66">
        <v>2175</v>
      </c>
      <c r="C39" s="66">
        <f t="shared" si="2"/>
        <v>0</v>
      </c>
      <c r="D39" s="66">
        <f>SUM(D40:D46)</f>
        <v>2175</v>
      </c>
      <c r="E39" s="61" t="s">
        <v>152</v>
      </c>
      <c r="F39" s="71">
        <v>61708</v>
      </c>
      <c r="G39" s="66">
        <f t="shared" si="3"/>
        <v>-61708</v>
      </c>
      <c r="H39" s="70">
        <v>0</v>
      </c>
    </row>
    <row r="40" s="3" customFormat="1" spans="1:8">
      <c r="A40" s="61" t="s">
        <v>153</v>
      </c>
      <c r="B40" s="66"/>
      <c r="C40" s="66">
        <f t="shared" si="2"/>
        <v>0</v>
      </c>
      <c r="D40" s="66"/>
      <c r="E40" s="61" t="s">
        <v>154</v>
      </c>
      <c r="F40" s="71">
        <f>SUM(F41:F47)</f>
        <v>942</v>
      </c>
      <c r="G40" s="66">
        <f t="shared" si="3"/>
        <v>7793</v>
      </c>
      <c r="H40" s="71">
        <v>8735</v>
      </c>
    </row>
    <row r="41" s="3" customFormat="1" spans="1:8">
      <c r="A41" s="61" t="s">
        <v>155</v>
      </c>
      <c r="B41" s="66"/>
      <c r="C41" s="66">
        <f t="shared" si="2"/>
        <v>0</v>
      </c>
      <c r="D41" s="66"/>
      <c r="E41" s="61" t="s">
        <v>153</v>
      </c>
      <c r="F41" s="66"/>
      <c r="G41" s="66">
        <f t="shared" si="3"/>
        <v>0</v>
      </c>
      <c r="H41" s="70"/>
    </row>
    <row r="42" s="3" customFormat="1" spans="1:8">
      <c r="A42" s="61" t="s">
        <v>156</v>
      </c>
      <c r="B42" s="66"/>
      <c r="C42" s="66">
        <f t="shared" si="2"/>
        <v>0</v>
      </c>
      <c r="D42" s="66"/>
      <c r="E42" s="61" t="s">
        <v>155</v>
      </c>
      <c r="F42" s="66"/>
      <c r="G42" s="66">
        <f t="shared" si="3"/>
        <v>0</v>
      </c>
      <c r="H42" s="70"/>
    </row>
    <row r="43" s="3" customFormat="1" spans="1:8">
      <c r="A43" s="61" t="s">
        <v>157</v>
      </c>
      <c r="B43" s="66">
        <v>1850</v>
      </c>
      <c r="C43" s="66">
        <f t="shared" si="2"/>
        <v>0</v>
      </c>
      <c r="D43" s="66">
        <v>1850</v>
      </c>
      <c r="E43" s="61" t="s">
        <v>158</v>
      </c>
      <c r="F43" s="66">
        <v>0</v>
      </c>
      <c r="G43" s="66">
        <f t="shared" si="3"/>
        <v>0</v>
      </c>
      <c r="H43" s="70"/>
    </row>
    <row r="44" s="3" customFormat="1" spans="1:9">
      <c r="A44" s="61" t="s">
        <v>159</v>
      </c>
      <c r="B44" s="66">
        <v>325</v>
      </c>
      <c r="C44" s="66">
        <f t="shared" si="2"/>
        <v>0</v>
      </c>
      <c r="D44" s="66">
        <v>325</v>
      </c>
      <c r="E44" s="61" t="s">
        <v>157</v>
      </c>
      <c r="F44" s="66">
        <v>0</v>
      </c>
      <c r="G44" s="66">
        <f t="shared" si="3"/>
        <v>4000</v>
      </c>
      <c r="H44" s="70">
        <v>4000</v>
      </c>
      <c r="I44" s="83"/>
    </row>
    <row r="45" s="3" customFormat="1" spans="1:8">
      <c r="A45" s="61" t="s">
        <v>160</v>
      </c>
      <c r="B45" s="66"/>
      <c r="C45" s="66">
        <f t="shared" si="2"/>
        <v>0</v>
      </c>
      <c r="D45" s="66"/>
      <c r="E45" s="61" t="s">
        <v>159</v>
      </c>
      <c r="F45" s="66">
        <v>325</v>
      </c>
      <c r="G45" s="66">
        <f t="shared" si="3"/>
        <v>-325</v>
      </c>
      <c r="H45" s="70">
        <v>0</v>
      </c>
    </row>
    <row r="46" s="3" customFormat="1" spans="1:8">
      <c r="A46" s="61" t="s">
        <v>161</v>
      </c>
      <c r="B46" s="66"/>
      <c r="C46" s="66">
        <f t="shared" si="2"/>
        <v>0</v>
      </c>
      <c r="D46" s="66"/>
      <c r="E46" s="61" t="s">
        <v>162</v>
      </c>
      <c r="F46" s="66"/>
      <c r="G46" s="66">
        <f t="shared" si="3"/>
        <v>0</v>
      </c>
      <c r="H46" s="70"/>
    </row>
    <row r="47" s="3" customFormat="1" spans="1:8">
      <c r="A47" s="61" t="s">
        <v>163</v>
      </c>
      <c r="B47" s="72">
        <v>0</v>
      </c>
      <c r="C47" s="66">
        <f t="shared" si="2"/>
        <v>14016</v>
      </c>
      <c r="D47" s="66">
        <v>14016</v>
      </c>
      <c r="E47" s="61" t="s">
        <v>161</v>
      </c>
      <c r="F47" s="66">
        <v>617</v>
      </c>
      <c r="G47" s="66">
        <f t="shared" si="3"/>
        <v>4118</v>
      </c>
      <c r="H47" s="70">
        <v>4735</v>
      </c>
    </row>
    <row r="48" s="3" customFormat="1" spans="1:8">
      <c r="A48" s="61" t="s">
        <v>164</v>
      </c>
      <c r="B48" s="66">
        <v>86530</v>
      </c>
      <c r="C48" s="66">
        <f t="shared" si="2"/>
        <v>33229</v>
      </c>
      <c r="D48" s="66">
        <v>119759</v>
      </c>
      <c r="E48" s="61" t="s">
        <v>165</v>
      </c>
      <c r="F48" s="66">
        <v>0</v>
      </c>
      <c r="G48" s="66">
        <f t="shared" si="3"/>
        <v>0</v>
      </c>
      <c r="H48" s="70">
        <v>0</v>
      </c>
    </row>
    <row r="49" s="3" customFormat="1" spans="1:8">
      <c r="A49" s="76" t="s">
        <v>166</v>
      </c>
      <c r="B49" s="77">
        <f>B35+B37+B38+B39+B47+B48+B36</f>
        <v>292265.35</v>
      </c>
      <c r="C49" s="77">
        <f>C35+C37+C38+C39+C47+C48+C36</f>
        <v>-95181.35</v>
      </c>
      <c r="D49" s="77">
        <f>D35+D37+D38+D39+D47+D48+D36</f>
        <v>197084</v>
      </c>
      <c r="E49" s="78" t="s">
        <v>167</v>
      </c>
      <c r="F49" s="79">
        <f>F35+F36+F37+F38+F39+F40+F41</f>
        <v>292265</v>
      </c>
      <c r="G49" s="81">
        <f>G35+G36+G38+G40+G41+G39</f>
        <v>-95181</v>
      </c>
      <c r="H49" s="79">
        <f>H35+H36+H37+H38+H39+H40+H41</f>
        <v>197084</v>
      </c>
    </row>
    <row r="52" ht="13.5" spans="1:1">
      <c r="A52" s="82"/>
    </row>
  </sheetData>
  <mergeCells count="3">
    <mergeCell ref="A1:H1"/>
    <mergeCell ref="A2:B2"/>
    <mergeCell ref="F2:H2"/>
  </mergeCells>
  <pageMargins left="0.75" right="0.432638888888889" top="1" bottom="1" header="0.5" footer="0.5"/>
  <pageSetup paperSize="9" scale="7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topLeftCell="A28" workbookViewId="0">
      <selection activeCell="E44" sqref="E44"/>
    </sheetView>
  </sheetViews>
  <sheetFormatPr defaultColWidth="9.75" defaultRowHeight="14.25" outlineLevelCol="7"/>
  <cols>
    <col min="1" max="1" width="30.925" style="3" customWidth="1"/>
    <col min="2" max="2" width="9.125" style="4" customWidth="1"/>
    <col min="3" max="3" width="10.625" style="4" customWidth="1"/>
    <col min="4" max="4" width="11.375" style="4" customWidth="1"/>
    <col min="5" max="5" width="29.375" style="5" customWidth="1"/>
    <col min="6" max="6" width="9.5" style="4" customWidth="1"/>
    <col min="7" max="7" width="10.25" style="4" customWidth="1"/>
    <col min="8" max="8" width="11.125" style="4" customWidth="1"/>
    <col min="9" max="16384" width="9.75" style="3"/>
  </cols>
  <sheetData>
    <row r="1" s="1" customFormat="1" ht="32" customHeight="1" spans="1:8">
      <c r="A1" s="6" t="s">
        <v>168</v>
      </c>
      <c r="B1" s="7"/>
      <c r="C1" s="7"/>
      <c r="D1" s="7"/>
      <c r="E1" s="8"/>
      <c r="F1" s="7"/>
      <c r="G1" s="7"/>
      <c r="H1" s="7"/>
    </row>
    <row r="2" s="1" customFormat="1" spans="1:8">
      <c r="A2" s="9" t="s">
        <v>169</v>
      </c>
      <c r="B2" s="10"/>
      <c r="C2" s="10"/>
      <c r="D2" s="11"/>
      <c r="E2" s="5"/>
      <c r="F2" s="4"/>
      <c r="G2" s="4"/>
      <c r="H2" s="4" t="s">
        <v>2</v>
      </c>
    </row>
    <row r="3" s="2" customFormat="1" ht="32" customHeight="1" spans="1:8">
      <c r="A3" s="12" t="s">
        <v>170</v>
      </c>
      <c r="B3" s="13" t="s">
        <v>171</v>
      </c>
      <c r="C3" s="14" t="s">
        <v>7</v>
      </c>
      <c r="D3" s="14" t="s">
        <v>8</v>
      </c>
      <c r="E3" s="15" t="s">
        <v>172</v>
      </c>
      <c r="F3" s="13" t="s">
        <v>171</v>
      </c>
      <c r="G3" s="14" t="s">
        <v>7</v>
      </c>
      <c r="H3" s="14" t="s">
        <v>8</v>
      </c>
    </row>
    <row r="4" s="1" customFormat="1" ht="20" customHeight="1" spans="1:8">
      <c r="A4" s="16" t="s">
        <v>173</v>
      </c>
      <c r="B4" s="17">
        <v>3144</v>
      </c>
      <c r="C4" s="18">
        <f>D4-B4</f>
        <v>9275</v>
      </c>
      <c r="D4" s="19">
        <f>D21</f>
        <v>12419</v>
      </c>
      <c r="E4" s="20" t="s">
        <v>174</v>
      </c>
      <c r="F4" s="21">
        <v>8</v>
      </c>
      <c r="G4" s="18">
        <v>0</v>
      </c>
      <c r="H4" s="18">
        <v>8</v>
      </c>
    </row>
    <row r="5" s="1" customFormat="1" ht="20" customHeight="1" spans="1:8">
      <c r="A5" s="16" t="s">
        <v>175</v>
      </c>
      <c r="B5" s="18"/>
      <c r="C5" s="18"/>
      <c r="D5" s="22"/>
      <c r="E5" s="23" t="s">
        <v>176</v>
      </c>
      <c r="F5" s="24"/>
      <c r="G5" s="24"/>
      <c r="H5" s="24"/>
    </row>
    <row r="6" s="1" customFormat="1" ht="20" customHeight="1" spans="1:8">
      <c r="A6" s="16" t="s">
        <v>177</v>
      </c>
      <c r="B6" s="18"/>
      <c r="C6" s="18"/>
      <c r="D6" s="22"/>
      <c r="E6" s="23" t="s">
        <v>178</v>
      </c>
      <c r="F6" s="24"/>
      <c r="G6" s="24"/>
      <c r="H6" s="18"/>
    </row>
    <row r="7" s="1" customFormat="1" ht="20" customHeight="1" spans="1:8">
      <c r="A7" s="16" t="s">
        <v>179</v>
      </c>
      <c r="B7" s="18"/>
      <c r="C7" s="25"/>
      <c r="D7" s="26"/>
      <c r="E7" s="23" t="s">
        <v>180</v>
      </c>
      <c r="F7" s="24"/>
      <c r="G7" s="24"/>
      <c r="H7" s="26"/>
    </row>
    <row r="8" s="1" customFormat="1" ht="20" customHeight="1" spans="1:8">
      <c r="A8" s="16" t="s">
        <v>181</v>
      </c>
      <c r="B8" s="18"/>
      <c r="C8" s="18"/>
      <c r="D8" s="26"/>
      <c r="E8" s="23" t="s">
        <v>182</v>
      </c>
      <c r="F8" s="24"/>
      <c r="G8" s="24"/>
      <c r="H8" s="26"/>
    </row>
    <row r="9" s="1" customFormat="1" ht="20" customHeight="1" spans="1:8">
      <c r="A9" s="16" t="s">
        <v>183</v>
      </c>
      <c r="B9" s="18"/>
      <c r="C9" s="18"/>
      <c r="D9" s="26"/>
      <c r="E9" s="27" t="s">
        <v>184</v>
      </c>
      <c r="F9" s="28"/>
      <c r="G9" s="28"/>
      <c r="H9" s="29"/>
    </row>
    <row r="10" s="1" customFormat="1" ht="20" customHeight="1" spans="1:8">
      <c r="A10" s="16" t="s">
        <v>185</v>
      </c>
      <c r="B10" s="18"/>
      <c r="C10" s="18"/>
      <c r="D10" s="26"/>
      <c r="E10" s="30"/>
      <c r="F10" s="31"/>
      <c r="G10" s="31"/>
      <c r="H10" s="31"/>
    </row>
    <row r="11" s="1" customFormat="1" ht="20" customHeight="1" spans="1:8">
      <c r="A11" s="16" t="s">
        <v>186</v>
      </c>
      <c r="B11" s="18"/>
      <c r="C11" s="25"/>
      <c r="D11" s="25"/>
      <c r="E11" s="30"/>
      <c r="F11" s="31"/>
      <c r="G11" s="31"/>
      <c r="H11" s="31"/>
    </row>
    <row r="12" s="1" customFormat="1" ht="20" customHeight="1" spans="1:8">
      <c r="A12" s="16" t="s">
        <v>187</v>
      </c>
      <c r="B12" s="18"/>
      <c r="C12" s="18"/>
      <c r="D12" s="26"/>
      <c r="E12" s="30"/>
      <c r="F12" s="31"/>
      <c r="G12" s="31"/>
      <c r="H12" s="31"/>
    </row>
    <row r="13" s="1" customFormat="1" ht="20" customHeight="1" spans="1:8">
      <c r="A13" s="32" t="s">
        <v>188</v>
      </c>
      <c r="B13" s="18"/>
      <c r="C13" s="18"/>
      <c r="D13" s="18"/>
      <c r="E13" s="30"/>
      <c r="F13" s="31"/>
      <c r="G13" s="31"/>
      <c r="H13" s="31"/>
    </row>
    <row r="14" s="1" customFormat="1" ht="20" customHeight="1" spans="1:8">
      <c r="A14" s="32" t="s">
        <v>189</v>
      </c>
      <c r="B14" s="18"/>
      <c r="C14" s="25"/>
      <c r="D14" s="26"/>
      <c r="E14" s="30"/>
      <c r="F14" s="31"/>
      <c r="G14" s="31"/>
      <c r="H14" s="31"/>
    </row>
    <row r="15" s="1" customFormat="1" ht="20" customHeight="1" spans="1:8">
      <c r="A15" s="16" t="s">
        <v>190</v>
      </c>
      <c r="B15" s="18"/>
      <c r="C15" s="25"/>
      <c r="D15" s="26"/>
      <c r="E15" s="30"/>
      <c r="F15" s="31"/>
      <c r="G15" s="31"/>
      <c r="H15" s="31"/>
    </row>
    <row r="16" s="1" customFormat="1" ht="20" customHeight="1" spans="1:8">
      <c r="A16" s="16" t="s">
        <v>191</v>
      </c>
      <c r="B16" s="18"/>
      <c r="C16" s="18"/>
      <c r="D16" s="26"/>
      <c r="E16" s="30"/>
      <c r="F16" s="31"/>
      <c r="G16" s="31"/>
      <c r="H16" s="31"/>
    </row>
    <row r="17" s="1" customFormat="1" ht="20" customHeight="1" spans="1:8">
      <c r="A17" s="16" t="s">
        <v>192</v>
      </c>
      <c r="B17" s="18"/>
      <c r="C17" s="25"/>
      <c r="D17" s="26"/>
      <c r="E17" s="30"/>
      <c r="F17" s="31"/>
      <c r="G17" s="31"/>
      <c r="H17" s="31"/>
    </row>
    <row r="18" s="1" customFormat="1" ht="20" customHeight="1" spans="1:8">
      <c r="A18" s="16" t="s">
        <v>193</v>
      </c>
      <c r="B18" s="18"/>
      <c r="C18" s="25"/>
      <c r="D18" s="26"/>
      <c r="E18" s="30"/>
      <c r="F18" s="31"/>
      <c r="G18" s="31"/>
      <c r="H18" s="31"/>
    </row>
    <row r="19" s="1" customFormat="1" ht="20" customHeight="1" spans="1:8">
      <c r="A19" s="16" t="s">
        <v>194</v>
      </c>
      <c r="B19" s="18"/>
      <c r="C19" s="25"/>
      <c r="D19" s="26"/>
      <c r="E19" s="30"/>
      <c r="F19" s="31"/>
      <c r="G19" s="31"/>
      <c r="H19" s="31"/>
    </row>
    <row r="20" s="1" customFormat="1" ht="20" customHeight="1" spans="1:8">
      <c r="A20" s="16" t="s">
        <v>195</v>
      </c>
      <c r="B20" s="18"/>
      <c r="C20" s="25"/>
      <c r="D20" s="26"/>
      <c r="E20" s="30"/>
      <c r="F20" s="31"/>
      <c r="G20" s="31"/>
      <c r="H20" s="31"/>
    </row>
    <row r="21" s="1" customFormat="1" ht="30" customHeight="1" spans="1:8">
      <c r="A21" s="16" t="s">
        <v>196</v>
      </c>
      <c r="B21" s="33">
        <v>3144</v>
      </c>
      <c r="C21" s="18">
        <f>D21-B21</f>
        <v>9275</v>
      </c>
      <c r="D21" s="18">
        <v>12419</v>
      </c>
      <c r="E21" s="30"/>
      <c r="F21" s="31"/>
      <c r="G21" s="31"/>
      <c r="H21" s="31"/>
    </row>
    <row r="22" s="1" customFormat="1" ht="20" customHeight="1" spans="1:8">
      <c r="A22" s="16" t="s">
        <v>197</v>
      </c>
      <c r="B22" s="34"/>
      <c r="C22" s="18"/>
      <c r="D22" s="22"/>
      <c r="E22" s="30"/>
      <c r="F22" s="31"/>
      <c r="G22" s="31"/>
      <c r="H22" s="31"/>
    </row>
    <row r="23" s="1" customFormat="1" ht="20" customHeight="1" spans="1:8">
      <c r="A23" s="16" t="s">
        <v>198</v>
      </c>
      <c r="B23" s="18"/>
      <c r="C23" s="18"/>
      <c r="D23" s="26"/>
      <c r="E23" s="30"/>
      <c r="F23" s="31"/>
      <c r="G23" s="31"/>
      <c r="H23" s="31"/>
    </row>
    <row r="24" s="1" customFormat="1" ht="20" customHeight="1" spans="1:8">
      <c r="A24" s="16" t="s">
        <v>199</v>
      </c>
      <c r="B24" s="18"/>
      <c r="C24" s="18"/>
      <c r="D24" s="26"/>
      <c r="E24" s="30"/>
      <c r="F24" s="31"/>
      <c r="G24" s="31"/>
      <c r="H24" s="31"/>
    </row>
    <row r="25" s="1" customFormat="1" ht="31" customHeight="1" spans="1:8">
      <c r="A25" s="16" t="s">
        <v>200</v>
      </c>
      <c r="B25" s="18"/>
      <c r="C25" s="18"/>
      <c r="D25" s="26"/>
      <c r="E25" s="30"/>
      <c r="F25" s="31"/>
      <c r="G25" s="31"/>
      <c r="H25" s="31"/>
    </row>
    <row r="26" s="1" customFormat="1" ht="20" customHeight="1" spans="1:8">
      <c r="A26" s="16" t="s">
        <v>201</v>
      </c>
      <c r="B26" s="35">
        <v>0</v>
      </c>
      <c r="C26" s="18">
        <f>D26-B26</f>
        <v>15909</v>
      </c>
      <c r="D26" s="18">
        <f>D27</f>
        <v>15909</v>
      </c>
      <c r="E26" s="30"/>
      <c r="F26" s="31"/>
      <c r="G26" s="31"/>
      <c r="H26" s="31"/>
    </row>
    <row r="27" s="1" customFormat="1" ht="20" customHeight="1" spans="1:8">
      <c r="A27" s="16" t="s">
        <v>202</v>
      </c>
      <c r="B27" s="18">
        <v>0</v>
      </c>
      <c r="C27" s="18">
        <f>D27-B27</f>
        <v>15909</v>
      </c>
      <c r="D27" s="18">
        <v>15909</v>
      </c>
      <c r="E27" s="30"/>
      <c r="F27" s="31"/>
      <c r="G27" s="31"/>
      <c r="H27" s="31"/>
    </row>
    <row r="28" s="1" customFormat="1" ht="20" customHeight="1" spans="1:8">
      <c r="A28" s="16" t="s">
        <v>203</v>
      </c>
      <c r="B28" s="18"/>
      <c r="C28" s="25"/>
      <c r="D28" s="22"/>
      <c r="E28" s="30"/>
      <c r="F28" s="31"/>
      <c r="G28" s="31"/>
      <c r="H28" s="31"/>
    </row>
    <row r="29" s="1" customFormat="1" ht="30" customHeight="1" spans="1:8">
      <c r="A29" s="16" t="s">
        <v>204</v>
      </c>
      <c r="B29" s="36"/>
      <c r="C29" s="25"/>
      <c r="D29" s="26"/>
      <c r="E29" s="30"/>
      <c r="F29" s="31"/>
      <c r="G29" s="31"/>
      <c r="H29" s="31"/>
    </row>
    <row r="30" s="1" customFormat="1" ht="20" customHeight="1" spans="1:8">
      <c r="A30" s="16" t="s">
        <v>205</v>
      </c>
      <c r="B30" s="37"/>
      <c r="C30" s="18"/>
      <c r="D30" s="22"/>
      <c r="E30" s="30"/>
      <c r="F30" s="31"/>
      <c r="G30" s="31"/>
      <c r="H30" s="31"/>
    </row>
    <row r="31" s="1" customFormat="1" ht="20" customHeight="1" spans="1:8">
      <c r="A31" s="16" t="s">
        <v>206</v>
      </c>
      <c r="B31" s="35"/>
      <c r="C31" s="18"/>
      <c r="D31" s="22"/>
      <c r="E31" s="30"/>
      <c r="F31" s="31"/>
      <c r="G31" s="31"/>
      <c r="H31" s="31"/>
    </row>
    <row r="32" s="1" customFormat="1" ht="20" customHeight="1" spans="1:8">
      <c r="A32" s="16" t="s">
        <v>207</v>
      </c>
      <c r="B32" s="18"/>
      <c r="C32" s="25"/>
      <c r="D32" s="22"/>
      <c r="E32" s="30"/>
      <c r="F32" s="31"/>
      <c r="G32" s="31"/>
      <c r="H32" s="31"/>
    </row>
    <row r="33" s="1" customFormat="1" ht="29" customHeight="1" spans="1:8">
      <c r="A33" s="16" t="s">
        <v>208</v>
      </c>
      <c r="B33" s="35"/>
      <c r="C33" s="18"/>
      <c r="D33" s="22"/>
      <c r="E33" s="30"/>
      <c r="F33" s="31"/>
      <c r="G33" s="31"/>
      <c r="H33" s="31"/>
    </row>
    <row r="34" s="1" customFormat="1" ht="20" customHeight="1" spans="1:8">
      <c r="A34" s="16" t="s">
        <v>209</v>
      </c>
      <c r="B34" s="18"/>
      <c r="C34" s="18"/>
      <c r="D34" s="18"/>
      <c r="E34" s="30"/>
      <c r="F34" s="31"/>
      <c r="G34" s="31"/>
      <c r="H34" s="31"/>
    </row>
    <row r="35" s="1" customFormat="1" ht="20" customHeight="1" spans="1:8">
      <c r="A35" s="38" t="s">
        <v>210</v>
      </c>
      <c r="B35" s="18"/>
      <c r="C35" s="18"/>
      <c r="D35" s="39"/>
      <c r="E35" s="30"/>
      <c r="F35" s="31"/>
      <c r="G35" s="31"/>
      <c r="H35" s="31"/>
    </row>
    <row r="36" s="1" customFormat="1" ht="20" customHeight="1" spans="1:8">
      <c r="A36" s="16" t="s">
        <v>211</v>
      </c>
      <c r="B36" s="34"/>
      <c r="C36" s="18"/>
      <c r="D36" s="22"/>
      <c r="E36" s="30"/>
      <c r="F36" s="31"/>
      <c r="G36" s="31"/>
      <c r="H36" s="31"/>
    </row>
    <row r="37" s="1" customFormat="1" ht="20" customHeight="1" spans="1:8">
      <c r="A37" s="40" t="s">
        <v>212</v>
      </c>
      <c r="B37" s="34">
        <f>B26+B4</f>
        <v>3144</v>
      </c>
      <c r="C37" s="34">
        <f>D37-B37</f>
        <v>25184</v>
      </c>
      <c r="D37" s="34">
        <f>D26+D4</f>
        <v>28328</v>
      </c>
      <c r="E37" s="41" t="s">
        <v>213</v>
      </c>
      <c r="F37" s="42">
        <v>8</v>
      </c>
      <c r="G37" s="34">
        <f>SUM(G4:G36)</f>
        <v>0</v>
      </c>
      <c r="H37" s="34">
        <f>SUM(H4:H36)</f>
        <v>8</v>
      </c>
    </row>
    <row r="38" s="1" customFormat="1" ht="20" customHeight="1" spans="1:8">
      <c r="A38" s="16" t="s">
        <v>214</v>
      </c>
      <c r="B38" s="33">
        <v>7</v>
      </c>
      <c r="C38" s="18">
        <v>0</v>
      </c>
      <c r="D38" s="18">
        <v>7</v>
      </c>
      <c r="E38" s="43" t="s">
        <v>215</v>
      </c>
      <c r="F38" s="24">
        <v>0</v>
      </c>
      <c r="G38" s="24">
        <v>0</v>
      </c>
      <c r="H38" s="26">
        <v>0</v>
      </c>
    </row>
    <row r="39" s="1" customFormat="1" ht="20" customHeight="1" spans="1:8">
      <c r="A39" s="16" t="s">
        <v>216</v>
      </c>
      <c r="B39" s="33">
        <v>1</v>
      </c>
      <c r="C39" s="18">
        <v>0</v>
      </c>
      <c r="D39" s="25">
        <v>1</v>
      </c>
      <c r="E39" s="43" t="s">
        <v>217</v>
      </c>
      <c r="F39" s="18">
        <v>3144</v>
      </c>
      <c r="G39" s="18">
        <f>H39-F39</f>
        <v>25184</v>
      </c>
      <c r="H39" s="18">
        <v>28328</v>
      </c>
    </row>
    <row r="40" s="1" customFormat="1" ht="20" customHeight="1" spans="1:8">
      <c r="A40" s="16" t="s">
        <v>218</v>
      </c>
      <c r="B40" s="44"/>
      <c r="C40" s="44"/>
      <c r="D40" s="45"/>
      <c r="E40" s="43" t="s">
        <v>219</v>
      </c>
      <c r="F40" s="46"/>
      <c r="G40" s="46"/>
      <c r="H40" s="47"/>
    </row>
    <row r="41" s="1" customFormat="1" ht="20" customHeight="1" spans="1:8">
      <c r="A41" s="40" t="s">
        <v>220</v>
      </c>
      <c r="B41" s="34">
        <f>SUM(B37:B40)</f>
        <v>3152</v>
      </c>
      <c r="C41" s="34">
        <f>D41-B41</f>
        <v>25184</v>
      </c>
      <c r="D41" s="34">
        <f>D37+D38+D39+D40</f>
        <v>28336</v>
      </c>
      <c r="E41" s="41" t="s">
        <v>221</v>
      </c>
      <c r="F41" s="34">
        <v>3152</v>
      </c>
      <c r="G41" s="34">
        <f>SUM(G37:G40)</f>
        <v>25184</v>
      </c>
      <c r="H41" s="34">
        <f>F41+G41</f>
        <v>28336</v>
      </c>
    </row>
  </sheetData>
  <mergeCells count="1">
    <mergeCell ref="A1:H1"/>
  </mergeCells>
  <pageMargins left="0.75" right="0.590277777777778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昆明市晋宁区党政机关单位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一般公共预算调整表</vt:lpstr>
      <vt:lpstr>政府性基金预算调整表</vt:lpstr>
      <vt:lpstr>国有资本经营预算调整表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Bellwin</cp:lastModifiedBy>
  <dcterms:created xsi:type="dcterms:W3CDTF">2022-11-01T03:04:00Z</dcterms:created>
  <dcterms:modified xsi:type="dcterms:W3CDTF">2024-12-25T08:56:12Z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