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一般公共预算调整表" sheetId="1" r:id="rId1"/>
    <sheet name="政府性基金预算调整表" sheetId="2" r:id="rId2"/>
    <sheet name="国有资本经营预算调整表" sheetId="3" r:id="rId3"/>
  </sheets>
  <definedNames>
    <definedName name="_xlnm.Print_Area" localSheetId="0">一般公共预算调整表!$A$1:$H$41</definedName>
  </definedNames>
  <calcPr calcId="144525"/>
</workbook>
</file>

<file path=xl/sharedStrings.xml><?xml version="1.0" encoding="utf-8"?>
<sst xmlns="http://schemas.openxmlformats.org/spreadsheetml/2006/main" count="245" uniqueCount="223">
  <si>
    <t>晋宁区2023年一般公共预算预算调整表</t>
  </si>
  <si>
    <t>表一</t>
  </si>
  <si>
    <t>单位：万元</t>
  </si>
  <si>
    <t>收                 入</t>
  </si>
  <si>
    <t>支            出</t>
  </si>
  <si>
    <t>项          目</t>
  </si>
  <si>
    <t>2023年年初
预算数</t>
  </si>
  <si>
    <t>此次调整数</t>
  </si>
  <si>
    <t>此次报审调整预算数</t>
  </si>
  <si>
    <t>一、税收收入</t>
  </si>
  <si>
    <t>一般公共服务</t>
  </si>
  <si>
    <t xml:space="preserve">     增值税</t>
  </si>
  <si>
    <t>外交</t>
  </si>
  <si>
    <t xml:space="preserve">     企业所得税</t>
  </si>
  <si>
    <t>国防</t>
  </si>
  <si>
    <t xml:space="preserve">     企业所得税退税</t>
  </si>
  <si>
    <t>公共安全</t>
  </si>
  <si>
    <t xml:space="preserve">     个人所得税</t>
  </si>
  <si>
    <t>教育</t>
  </si>
  <si>
    <t xml:space="preserve">     资源税</t>
  </si>
  <si>
    <t>科学技术</t>
  </si>
  <si>
    <t xml:space="preserve">     城市维护建设税</t>
  </si>
  <si>
    <t>文化体育与传媒</t>
  </si>
  <si>
    <t xml:space="preserve">     房产税</t>
  </si>
  <si>
    <t>社会保障和就业</t>
  </si>
  <si>
    <t xml:space="preserve">     印花税</t>
  </si>
  <si>
    <t>医疗卫生与计划生育</t>
  </si>
  <si>
    <t xml:space="preserve">     城镇土地使用税</t>
  </si>
  <si>
    <t>节能环保</t>
  </si>
  <si>
    <t xml:space="preserve">     土地增值税</t>
  </si>
  <si>
    <t>城乡社区</t>
  </si>
  <si>
    <t xml:space="preserve">     车船税</t>
  </si>
  <si>
    <t>农林水</t>
  </si>
  <si>
    <t xml:space="preserve">     耕地占用税</t>
  </si>
  <si>
    <t>交通运输</t>
  </si>
  <si>
    <t xml:space="preserve">     契税</t>
  </si>
  <si>
    <t>资源勘探信息等</t>
  </si>
  <si>
    <t xml:space="preserve">     烟叶税</t>
  </si>
  <si>
    <t>商业服务业等</t>
  </si>
  <si>
    <t xml:space="preserve">     环境保护税</t>
  </si>
  <si>
    <t>金融</t>
  </si>
  <si>
    <t xml:space="preserve">     其他税收收入</t>
  </si>
  <si>
    <t>自然资源海洋气象等</t>
  </si>
  <si>
    <t>二、非税收入</t>
  </si>
  <si>
    <t>住房保障</t>
  </si>
  <si>
    <t xml:space="preserve">     专项收入</t>
  </si>
  <si>
    <t>粮油物资储备</t>
  </si>
  <si>
    <t xml:space="preserve">     行政事业性收费收入</t>
  </si>
  <si>
    <t>灾害防治及应急管理</t>
  </si>
  <si>
    <t xml:space="preserve">     罚没收入</t>
  </si>
  <si>
    <t>其他支出</t>
  </si>
  <si>
    <t xml:space="preserve">     国有资本经营收入</t>
  </si>
  <si>
    <t>债务付息</t>
  </si>
  <si>
    <t xml:space="preserve">     国有资源（资产）有偿使用收入</t>
  </si>
  <si>
    <t>债务发行费用</t>
  </si>
  <si>
    <t xml:space="preserve">     捐赠收入</t>
  </si>
  <si>
    <t>预备费</t>
  </si>
  <si>
    <t xml:space="preserve">     政府住房基金收入</t>
  </si>
  <si>
    <t xml:space="preserve">     其他收入</t>
  </si>
  <si>
    <t>一般公共预算收入小计</t>
  </si>
  <si>
    <t>一般公共预算支出小计</t>
  </si>
  <si>
    <t>转移性收入</t>
  </si>
  <si>
    <t xml:space="preserve">    地方政府一般债务还本支出</t>
  </si>
  <si>
    <t xml:space="preserve">    上级补助收入</t>
  </si>
  <si>
    <t xml:space="preserve">    上解支出</t>
  </si>
  <si>
    <t xml:space="preserve">        返还性收入</t>
  </si>
  <si>
    <t xml:space="preserve">        体制上解支出</t>
  </si>
  <si>
    <t xml:space="preserve">        一般性转移支付收入</t>
  </si>
  <si>
    <t xml:space="preserve">        专项上解支出</t>
  </si>
  <si>
    <t xml:space="preserve">        专项转移支付收入</t>
  </si>
  <si>
    <t xml:space="preserve">    调出资金</t>
  </si>
  <si>
    <t xml:space="preserve">    上年结转收入</t>
  </si>
  <si>
    <t xml:space="preserve">    年终结转</t>
  </si>
  <si>
    <t xml:space="preserve">    调入资金</t>
  </si>
  <si>
    <t xml:space="preserve">    安排预算稳定调节基金</t>
  </si>
  <si>
    <t xml:space="preserve">    动用预算稳定调节基金</t>
  </si>
  <si>
    <t xml:space="preserve">   地方政府一般债券转贷收入</t>
  </si>
  <si>
    <t>地方公共财政预算收入总计</t>
  </si>
  <si>
    <t>地方公共财政预算支出合计</t>
  </si>
  <si>
    <t xml:space="preserve">  晋宁区2023年地方政府性基金预算预算调整表</t>
  </si>
  <si>
    <t>表二</t>
  </si>
  <si>
    <t>收入项目</t>
  </si>
  <si>
    <t>2023年年初预算数</t>
  </si>
  <si>
    <t>支出项目</t>
  </si>
  <si>
    <t>一、国有土地收益基金收入</t>
  </si>
  <si>
    <t>一、文化旅游体育与传媒支出</t>
  </si>
  <si>
    <t>二、农业土地开发资金收入</t>
  </si>
  <si>
    <t>二、社会保障和就业支出</t>
  </si>
  <si>
    <t>三、国有土地使用权出让收入</t>
  </si>
  <si>
    <t>三、节能环保支出</t>
  </si>
  <si>
    <t>其中：国有土地使用权出让收入计提基金</t>
  </si>
  <si>
    <t>四、城乡社区支出</t>
  </si>
  <si>
    <t xml:space="preserve">  1、土地出让价款收入</t>
  </si>
  <si>
    <t>(一)国有土地使用权出让收入安排的支出</t>
  </si>
  <si>
    <t xml:space="preserve">  2、补缴的土地价款</t>
  </si>
  <si>
    <t xml:space="preserve">  1、征地和拆迁补偿支出</t>
  </si>
  <si>
    <t xml:space="preserve">  3、划拨土地收入</t>
  </si>
  <si>
    <t xml:space="preserve">  2、土地开发支出</t>
  </si>
  <si>
    <t xml:space="preserve">  4、云南水利建设专项资金</t>
  </si>
  <si>
    <t xml:space="preserve">  3、城市建设支出</t>
  </si>
  <si>
    <t xml:space="preserve">  5、保障性住房建设资金</t>
  </si>
  <si>
    <t xml:space="preserve">  4、农村基础设施建设支出</t>
  </si>
  <si>
    <t xml:space="preserve">  6、铁路高速公路建设专项资金  </t>
  </si>
  <si>
    <t xml:space="preserve">  5、补助被征地农民支出</t>
  </si>
  <si>
    <t xml:space="preserve">  7、地质灾害防治资金</t>
  </si>
  <si>
    <t xml:space="preserve">  6、土地出让业务支出</t>
  </si>
  <si>
    <t xml:space="preserve">  8、上缴市级统筹金 </t>
  </si>
  <si>
    <t xml:space="preserve">  7、廉租住房支出</t>
  </si>
  <si>
    <t xml:space="preserve">  9、教育资金 </t>
  </si>
  <si>
    <t xml:space="preserve">  8、棚户区改造支出</t>
  </si>
  <si>
    <t xml:space="preserve">  10、中央农田水利建设资金 </t>
  </si>
  <si>
    <t xml:space="preserve">  9、农业生产发展支出</t>
  </si>
  <si>
    <t xml:space="preserve">  11、其他土地出让收入</t>
  </si>
  <si>
    <t xml:space="preserve">  10、农村社会事业支出</t>
  </si>
  <si>
    <t xml:space="preserve">      其中：新菜地开发建设资金  </t>
  </si>
  <si>
    <t xml:space="preserve">  11、农业农村生态环境支出</t>
  </si>
  <si>
    <t xml:space="preserve">            全域城镇化建设资金  </t>
  </si>
  <si>
    <t xml:space="preserve">  12、其他国有土地使用权出让收入安排的支出</t>
  </si>
  <si>
    <t xml:space="preserve">            支农支出  </t>
  </si>
  <si>
    <t>(二)国有土地收益基金支出</t>
  </si>
  <si>
    <t xml:space="preserve">  12、缴纳新增建设用地土地有偿使用费   </t>
  </si>
  <si>
    <t>(三)农业土地开发资金安排的支出</t>
  </si>
  <si>
    <t>四、大中型水库库区基金收入</t>
  </si>
  <si>
    <t>(四)城市基础设施配套费安排的支出</t>
  </si>
  <si>
    <t>五、小型水库移民扶助基金收入</t>
  </si>
  <si>
    <t>(五)污水处理费安排的支出</t>
  </si>
  <si>
    <t>六、城市基础设施配套费收入</t>
  </si>
  <si>
    <t>(六)土地储备专项债券收入安排的支出</t>
  </si>
  <si>
    <t>七、彩票公益金收入</t>
  </si>
  <si>
    <t>五、农林水支出</t>
  </si>
  <si>
    <t xml:space="preserve">    福利彩票公益金收入</t>
  </si>
  <si>
    <t>六、交通运输支出</t>
  </si>
  <si>
    <t xml:space="preserve">    体育彩票公益金收入</t>
  </si>
  <si>
    <t>七、资源勘探信息等支出</t>
  </si>
  <si>
    <t>八、污水处理费收入</t>
  </si>
  <si>
    <t>八、金融支出</t>
  </si>
  <si>
    <t>九、其他政府性基金收入</t>
  </si>
  <si>
    <t>九、其他支出</t>
  </si>
  <si>
    <t>十、专项债券对应项目专项收入</t>
  </si>
  <si>
    <t>十、债务还本支出</t>
  </si>
  <si>
    <t>十一、债务付息支出</t>
  </si>
  <si>
    <t>十二、债务发行费用支出</t>
  </si>
  <si>
    <t>十三、抗疫情特别国债安排的支出</t>
  </si>
  <si>
    <t>地方政府性基金收入小计</t>
  </si>
  <si>
    <t>地方政府性基金支出小计</t>
  </si>
  <si>
    <t>地方政府专项债务收入</t>
  </si>
  <si>
    <t>地方政府专项债务还本支出</t>
  </si>
  <si>
    <t>其中：新增专项债务收入</t>
  </si>
  <si>
    <t>地方政府专项债务转贷支出</t>
  </si>
  <si>
    <t>地方政府专项债务转贷收入</t>
  </si>
  <si>
    <t>上解上级支出</t>
  </si>
  <si>
    <t>上级补助收入</t>
  </si>
  <si>
    <t>上级补助支出</t>
  </si>
  <si>
    <t>调入资金</t>
  </si>
  <si>
    <t>调出资金</t>
  </si>
  <si>
    <t>上年结余</t>
  </si>
  <si>
    <t>年终结余</t>
  </si>
  <si>
    <t xml:space="preserve">  其中：土地储备专项债券</t>
  </si>
  <si>
    <t xml:space="preserve">        铁路征迁债务</t>
  </si>
  <si>
    <t xml:space="preserve">        上年应上缴各项基金</t>
  </si>
  <si>
    <t xml:space="preserve">        累计应上缴各项基金</t>
  </si>
  <si>
    <t xml:space="preserve">        上级补助</t>
  </si>
  <si>
    <t xml:space="preserve">        区级彩票公益金</t>
  </si>
  <si>
    <t xml:space="preserve">        污水处理费结余</t>
  </si>
  <si>
    <t xml:space="preserve">        其他</t>
  </si>
  <si>
    <t>地方政府性基金收入总计</t>
  </si>
  <si>
    <t>地方政府性基金支出总计</t>
  </si>
  <si>
    <t>晋宁区2023年国有资本经营预算预算调整表</t>
  </si>
  <si>
    <t>表三</t>
  </si>
  <si>
    <t>项        目</t>
  </si>
  <si>
    <t>2023年预算数</t>
  </si>
  <si>
    <t>项目</t>
  </si>
  <si>
    <t>国有资本经营收入</t>
  </si>
  <si>
    <t>国有资本经营支出</t>
  </si>
  <si>
    <t>一、利润收入</t>
  </si>
  <si>
    <t>一、解决历史遗留问题及改革成本支出</t>
  </si>
  <si>
    <t xml:space="preserve">     烟草企业利润收入</t>
  </si>
  <si>
    <t>二、国有企业资本金注入</t>
  </si>
  <si>
    <t xml:space="preserve">     石油石化企业利润收入</t>
  </si>
  <si>
    <t>三、国有企业政策性补贴</t>
  </si>
  <si>
    <t xml:space="preserve">     电力企业利润收入</t>
  </si>
  <si>
    <t>四、金融国有资本经营预算支出</t>
  </si>
  <si>
    <t xml:space="preserve">     电信企业利润收入</t>
  </si>
  <si>
    <t>五、国有资本经营预算转移支付支出</t>
  </si>
  <si>
    <t xml:space="preserve">     煤炭企业利润收入</t>
  </si>
  <si>
    <t>六、其他国有资本经营预算支出</t>
  </si>
  <si>
    <t xml:space="preserve">     医药企业利润收入</t>
  </si>
  <si>
    <t xml:space="preserve">     农林牧渔企业利润收入</t>
  </si>
  <si>
    <t xml:space="preserve">     邮政企业利润收入</t>
  </si>
  <si>
    <t xml:space="preserve">     贸易企业利润收入</t>
  </si>
  <si>
    <t xml:space="preserve">     军工企业利润收入</t>
  </si>
  <si>
    <t xml:space="preserve">     转制科研院所利润收入</t>
  </si>
  <si>
    <t xml:space="preserve">     卫生体育福利企业利润收入</t>
  </si>
  <si>
    <t xml:space="preserve">     教育文化广播企业利润收入</t>
  </si>
  <si>
    <t xml:space="preserve">     科学研究企业利润收入</t>
  </si>
  <si>
    <t xml:space="preserve">     机关社团所属企业利润收入</t>
  </si>
  <si>
    <t xml:space="preserve">     金融企业利润收入（国资预算）</t>
  </si>
  <si>
    <t xml:space="preserve">     其他国有资本经营预算企业利润收入</t>
  </si>
  <si>
    <t>二、股利、股息收入</t>
  </si>
  <si>
    <t xml:space="preserve">     国有控股公司股利、股息收入</t>
  </si>
  <si>
    <t xml:space="preserve">     国有参股公司股利、股息收入</t>
  </si>
  <si>
    <t xml:space="preserve">     其他国有资本经营预算企业股利、股息收入</t>
  </si>
  <si>
    <t>三、产权转让收入</t>
  </si>
  <si>
    <t xml:space="preserve">     国有股权、股份转让收入</t>
  </si>
  <si>
    <t xml:space="preserve">     国有独资企业产权转让收入</t>
  </si>
  <si>
    <t xml:space="preserve">     其他国有资本经营预算企业产权转让收入</t>
  </si>
  <si>
    <t>四、清算收入</t>
  </si>
  <si>
    <t xml:space="preserve">     国有股权、股份清算收入</t>
  </si>
  <si>
    <t xml:space="preserve">     国有独资企业清算收入</t>
  </si>
  <si>
    <t xml:space="preserve">     其他国有资本经营预算企业清算收入</t>
  </si>
  <si>
    <t>五、国有资本经营预算转移支付收入</t>
  </si>
  <si>
    <t xml:space="preserve">     国有资本经营预算转移支付收入</t>
  </si>
  <si>
    <t>六、其他国有资本经营预算收入</t>
  </si>
  <si>
    <t>国有资本经营预算收入合计</t>
  </si>
  <si>
    <t>国有资本经营预算支出合计</t>
  </si>
  <si>
    <r>
      <rPr>
        <sz val="9"/>
        <rFont val="宋体"/>
        <charset val="134"/>
      </rPr>
      <t xml:space="preserve">  </t>
    </r>
    <r>
      <rPr>
        <sz val="9"/>
        <color rgb="FFFF0000"/>
        <rFont val="宋体"/>
        <charset val="134"/>
      </rPr>
      <t xml:space="preserve"> </t>
    </r>
    <r>
      <rPr>
        <sz val="9"/>
        <rFont val="宋体"/>
        <charset val="134"/>
      </rPr>
      <t>国有资本经营预算转移支付收入</t>
    </r>
  </si>
  <si>
    <t xml:space="preserve">   国有资本经营预算转移支付</t>
  </si>
  <si>
    <t xml:space="preserve">   上年结转收入</t>
  </si>
  <si>
    <t xml:space="preserve">   调出资金</t>
  </si>
  <si>
    <t xml:space="preserve">   账务调整收入</t>
  </si>
  <si>
    <t xml:space="preserve">   结转下年</t>
  </si>
  <si>
    <t>国有资本经营预算收入总计</t>
  </si>
  <si>
    <t>国有资本经营预算支出总计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</si>
</sst>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"/>
    <numFmt numFmtId="177" formatCode="#,##0.00_ "/>
    <numFmt numFmtId="178" formatCode="#,##0_ ;[Red]\-#,##0\ "/>
    <numFmt numFmtId="179" formatCode="#,##0_ "/>
    <numFmt numFmtId="180" formatCode="_ * #,##0_ ;_ * \-#,##0_ ;_ 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  <scheme val="major"/>
    </font>
    <font>
      <sz val="10"/>
      <name val="宋体"/>
      <charset val="134"/>
    </font>
    <font>
      <sz val="11"/>
      <name val="MS Serif"/>
      <charset val="0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宋体"/>
      <charset val="134"/>
    </font>
    <font>
      <sz val="9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8" fillId="7" borderId="18" applyNumberFormat="0" applyAlignment="0" applyProtection="0">
      <alignment vertical="center"/>
    </xf>
    <xf numFmtId="0" fontId="1" fillId="0" borderId="0">
      <alignment vertical="center"/>
    </xf>
    <xf numFmtId="0" fontId="24" fillId="7" borderId="13" applyNumberFormat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9" fillId="0" borderId="0"/>
    <xf numFmtId="0" fontId="39" fillId="0" borderId="0"/>
    <xf numFmtId="43" fontId="2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57" applyNumberFormat="1" applyFont="1" applyFill="1" applyBorder="1" applyAlignment="1" applyProtection="1">
      <alignment horizontal="left"/>
    </xf>
    <xf numFmtId="0" fontId="1" fillId="0" borderId="0" xfId="56" applyFill="1" applyBorder="1" applyAlignment="1"/>
    <xf numFmtId="176" fontId="5" fillId="0" borderId="0" xfId="57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right" vertical="center"/>
    </xf>
    <xf numFmtId="0" fontId="6" fillId="0" borderId="1" xfId="56" applyFont="1" applyFill="1" applyBorder="1" applyAlignment="1">
      <alignment horizontal="center" vertical="center" wrapText="1"/>
    </xf>
    <xf numFmtId="0" fontId="6" fillId="0" borderId="1" xfId="25" applyNumberFormat="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178" fontId="7" fillId="0" borderId="1" xfId="51" applyNumberFormat="1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distributed" vertical="center" wrapText="1" indent="3"/>
    </xf>
    <xf numFmtId="0" fontId="6" fillId="0" borderId="1" xfId="56" applyFont="1" applyFill="1" applyBorder="1" applyAlignment="1">
      <alignment horizontal="left" vertical="center" wrapText="1"/>
    </xf>
    <xf numFmtId="177" fontId="6" fillId="0" borderId="1" xfId="55" applyNumberFormat="1" applyFont="1" applyFill="1" applyBorder="1" applyAlignment="1">
      <alignment vertical="center"/>
    </xf>
    <xf numFmtId="177" fontId="6" fillId="0" borderId="1" xfId="55" applyNumberFormat="1" applyFont="1" applyFill="1" applyBorder="1" applyAlignment="1">
      <alignment horizontal="right"/>
    </xf>
    <xf numFmtId="0" fontId="6" fillId="0" borderId="1" xfId="53" applyFont="1" applyFill="1" applyBorder="1" applyAlignment="1">
      <alignment horizontal="left" vertical="center" wrapText="1"/>
    </xf>
    <xf numFmtId="179" fontId="6" fillId="0" borderId="1" xfId="55" applyNumberFormat="1" applyFont="1" applyFill="1" applyBorder="1" applyAlignment="1">
      <alignment horizontal="right"/>
    </xf>
    <xf numFmtId="0" fontId="8" fillId="0" borderId="1" xfId="56" applyNumberFormat="1" applyFont="1" applyFill="1" applyBorder="1" applyAlignment="1">
      <alignment horizontal="left" vertical="center" wrapText="1"/>
    </xf>
    <xf numFmtId="179" fontId="8" fillId="0" borderId="1" xfId="55" applyNumberFormat="1" applyFont="1" applyFill="1" applyBorder="1" applyAlignment="1">
      <alignment horizontal="right"/>
    </xf>
    <xf numFmtId="0" fontId="8" fillId="0" borderId="3" xfId="56" applyNumberFormat="1" applyFont="1" applyFill="1" applyBorder="1" applyAlignment="1">
      <alignment horizontal="left" vertical="center"/>
    </xf>
    <xf numFmtId="179" fontId="7" fillId="0" borderId="1" xfId="54" applyNumberFormat="1" applyFont="1" applyFill="1" applyBorder="1" applyAlignment="1">
      <alignment horizontal="right" wrapText="1"/>
    </xf>
    <xf numFmtId="0" fontId="8" fillId="0" borderId="4" xfId="56" applyNumberFormat="1" applyFont="1" applyFill="1" applyBorder="1" applyAlignment="1">
      <alignment horizontal="left" vertical="center"/>
    </xf>
    <xf numFmtId="179" fontId="8" fillId="0" borderId="1" xfId="53" applyNumberFormat="1" applyFont="1" applyFill="1" applyBorder="1" applyAlignment="1">
      <alignment horizontal="right"/>
    </xf>
    <xf numFmtId="179" fontId="8" fillId="0" borderId="1" xfId="54" applyNumberFormat="1" applyFont="1" applyFill="1" applyBorder="1" applyAlignment="1">
      <alignment horizontal="right"/>
    </xf>
    <xf numFmtId="179" fontId="9" fillId="0" borderId="1" xfId="54" applyNumberFormat="1" applyFont="1" applyFill="1" applyBorder="1" applyAlignment="1">
      <alignment horizontal="right" wrapText="1"/>
    </xf>
    <xf numFmtId="0" fontId="8" fillId="0" borderId="5" xfId="56" applyNumberFormat="1" applyFont="1" applyFill="1" applyBorder="1" applyAlignment="1">
      <alignment horizontal="left" vertical="center"/>
    </xf>
    <xf numFmtId="179" fontId="8" fillId="0" borderId="2" xfId="53" applyNumberFormat="1" applyFont="1" applyFill="1" applyBorder="1" applyAlignment="1">
      <alignment horizontal="right"/>
    </xf>
    <xf numFmtId="179" fontId="9" fillId="0" borderId="2" xfId="54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vertical="center"/>
    </xf>
    <xf numFmtId="179" fontId="8" fillId="0" borderId="1" xfId="0" applyNumberFormat="1" applyFont="1" applyFill="1" applyBorder="1" applyAlignment="1">
      <alignment horizontal="right"/>
    </xf>
    <xf numFmtId="0" fontId="8" fillId="0" borderId="2" xfId="56" applyNumberFormat="1" applyFont="1" applyFill="1" applyBorder="1" applyAlignment="1">
      <alignment horizontal="left" vertical="center" wrapText="1"/>
    </xf>
    <xf numFmtId="179" fontId="6" fillId="0" borderId="6" xfId="52" applyNumberFormat="1" applyFont="1" applyBorder="1" applyAlignment="1">
      <alignment horizontal="right"/>
    </xf>
    <xf numFmtId="179" fontId="8" fillId="0" borderId="1" xfId="52" applyNumberFormat="1" applyFont="1" applyBorder="1" applyAlignment="1">
      <alignment horizontal="right"/>
    </xf>
    <xf numFmtId="179" fontId="8" fillId="0" borderId="1" xfId="56" applyNumberFormat="1" applyFont="1" applyFill="1" applyBorder="1" applyAlignment="1">
      <alignment horizontal="right"/>
    </xf>
    <xf numFmtId="179" fontId="8" fillId="0" borderId="6" xfId="52" applyNumberFormat="1" applyFont="1" applyBorder="1" applyAlignment="1">
      <alignment horizontal="right"/>
    </xf>
    <xf numFmtId="0" fontId="8" fillId="0" borderId="1" xfId="56" applyFont="1" applyFill="1" applyBorder="1" applyAlignment="1">
      <alignment vertical="center" wrapText="1"/>
    </xf>
    <xf numFmtId="179" fontId="8" fillId="0" borderId="0" xfId="0" applyNumberFormat="1" applyFont="1" applyFill="1" applyBorder="1" applyAlignment="1">
      <alignment horizontal="right"/>
    </xf>
    <xf numFmtId="0" fontId="6" fillId="2" borderId="1" xfId="53" applyFont="1" applyFill="1" applyBorder="1" applyAlignment="1">
      <alignment vertical="center" wrapText="1"/>
    </xf>
    <xf numFmtId="0" fontId="6" fillId="2" borderId="1" xfId="53" applyFont="1" applyFill="1" applyBorder="1" applyAlignment="1">
      <alignment vertical="center"/>
    </xf>
    <xf numFmtId="179" fontId="6" fillId="0" borderId="1" xfId="53" applyNumberFormat="1" applyFont="1" applyFill="1" applyBorder="1" applyAlignment="1">
      <alignment horizontal="right"/>
    </xf>
    <xf numFmtId="0" fontId="8" fillId="0" borderId="1" xfId="56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shrinkToFit="1"/>
    </xf>
    <xf numFmtId="0" fontId="4" fillId="0" borderId="0" xfId="0" applyFont="1" applyFill="1" applyBorder="1" applyAlignment="1">
      <alignment horizontal="right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79" fontId="14" fillId="0" borderId="1" xfId="0" applyNumberFormat="1" applyFont="1" applyFill="1" applyBorder="1" applyAlignment="1">
      <alignment horizontal="right"/>
    </xf>
    <xf numFmtId="179" fontId="14" fillId="0" borderId="1" xfId="0" applyNumberFormat="1" applyFont="1" applyFill="1" applyBorder="1" applyAlignment="1">
      <alignment vertical="center" wrapText="1"/>
    </xf>
    <xf numFmtId="179" fontId="9" fillId="0" borderId="1" xfId="0" applyNumberFormat="1" applyFont="1" applyFill="1" applyBorder="1" applyAlignment="1">
      <alignment horizontal="right"/>
    </xf>
    <xf numFmtId="179" fontId="8" fillId="0" borderId="1" xfId="5" applyNumberFormat="1" applyFont="1" applyFill="1" applyBorder="1" applyAlignment="1">
      <alignment horizontal="right"/>
    </xf>
    <xf numFmtId="179" fontId="15" fillId="0" borderId="1" xfId="58" applyNumberFormat="1" applyFont="1" applyFill="1" applyBorder="1" applyAlignment="1">
      <alignment horizontal="right" shrinkToFit="1"/>
    </xf>
    <xf numFmtId="179" fontId="14" fillId="0" borderId="0" xfId="0" applyNumberFormat="1" applyFont="1" applyFill="1" applyBorder="1" applyAlignment="1">
      <alignment horizontal="right"/>
    </xf>
    <xf numFmtId="179" fontId="15" fillId="0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vertical="center"/>
    </xf>
    <xf numFmtId="179" fontId="9" fillId="0" borderId="8" xfId="0" applyNumberFormat="1" applyFont="1" applyFill="1" applyBorder="1" applyAlignment="1" applyProtection="1">
      <alignment horizontal="right"/>
      <protection locked="0"/>
    </xf>
    <xf numFmtId="0" fontId="13" fillId="0" borderId="1" xfId="0" applyFont="1" applyFill="1" applyBorder="1" applyAlignment="1">
      <alignment vertical="center" wrapText="1"/>
    </xf>
    <xf numFmtId="179" fontId="13" fillId="0" borderId="1" xfId="0" applyNumberFormat="1" applyFont="1" applyFill="1" applyBorder="1" applyAlignment="1">
      <alignment horizontal="right"/>
    </xf>
    <xf numFmtId="179" fontId="13" fillId="0" borderId="1" xfId="0" applyNumberFormat="1" applyFont="1" applyFill="1" applyBorder="1" applyAlignment="1">
      <alignment vertical="center" wrapText="1"/>
    </xf>
    <xf numFmtId="179" fontId="7" fillId="0" borderId="1" xfId="0" applyNumberFormat="1" applyFont="1" applyFill="1" applyBorder="1" applyAlignment="1">
      <alignment horizontal="right"/>
    </xf>
    <xf numFmtId="179" fontId="8" fillId="0" borderId="1" xfId="0" applyNumberFormat="1" applyFont="1" applyFill="1" applyBorder="1" applyAlignment="1">
      <alignment vertical="center"/>
    </xf>
    <xf numFmtId="179" fontId="14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0" fontId="16" fillId="0" borderId="0" xfId="0" applyFont="1">
      <alignment vertical="center"/>
    </xf>
    <xf numFmtId="0" fontId="17" fillId="0" borderId="0" xfId="51" applyFont="1" applyFill="1" applyAlignment="1">
      <alignment horizontal="center" vertical="center"/>
    </xf>
    <xf numFmtId="178" fontId="17" fillId="0" borderId="0" xfId="51" applyNumberFormat="1" applyFont="1" applyFill="1" applyAlignment="1">
      <alignment horizontal="center" vertical="center"/>
    </xf>
    <xf numFmtId="0" fontId="4" fillId="0" borderId="0" xfId="50" applyFont="1" applyFill="1" applyBorder="1" applyAlignment="1">
      <alignment horizontal="left" vertical="center"/>
    </xf>
    <xf numFmtId="0" fontId="4" fillId="0" borderId="0" xfId="51" applyFont="1" applyFill="1"/>
    <xf numFmtId="178" fontId="4" fillId="0" borderId="0" xfId="51" applyNumberFormat="1" applyFont="1" applyFill="1"/>
    <xf numFmtId="0" fontId="8" fillId="0" borderId="7" xfId="50" applyFont="1" applyFill="1" applyBorder="1" applyAlignment="1">
      <alignment horizontal="right" vertical="center"/>
    </xf>
    <xf numFmtId="178" fontId="8" fillId="0" borderId="7" xfId="50" applyNumberFormat="1" applyFont="1" applyFill="1" applyBorder="1" applyAlignment="1">
      <alignment horizontal="right" vertical="center"/>
    </xf>
    <xf numFmtId="0" fontId="18" fillId="0" borderId="1" xfId="51" applyFont="1" applyFill="1" applyBorder="1" applyAlignment="1">
      <alignment horizontal="center" vertical="center"/>
    </xf>
    <xf numFmtId="0" fontId="18" fillId="0" borderId="6" xfId="51" applyFont="1" applyFill="1" applyBorder="1" applyAlignment="1">
      <alignment horizontal="center" vertical="center"/>
    </xf>
    <xf numFmtId="178" fontId="18" fillId="0" borderId="6" xfId="51" applyNumberFormat="1" applyFont="1" applyFill="1" applyBorder="1" applyAlignment="1">
      <alignment horizontal="center" vertical="center"/>
    </xf>
    <xf numFmtId="178" fontId="18" fillId="0" borderId="1" xfId="51" applyNumberFormat="1" applyFont="1" applyFill="1" applyBorder="1" applyAlignment="1">
      <alignment horizontal="center" vertical="center"/>
    </xf>
    <xf numFmtId="0" fontId="18" fillId="0" borderId="1" xfId="51" applyFont="1" applyFill="1" applyBorder="1" applyAlignment="1">
      <alignment horizontal="center" vertical="center" wrapText="1"/>
    </xf>
    <xf numFmtId="178" fontId="18" fillId="0" borderId="1" xfId="51" applyNumberFormat="1" applyFont="1" applyFill="1" applyBorder="1" applyAlignment="1">
      <alignment horizontal="center" vertical="center" wrapText="1"/>
    </xf>
    <xf numFmtId="0" fontId="18" fillId="0" borderId="9" xfId="51" applyFont="1" applyFill="1" applyBorder="1" applyAlignment="1">
      <alignment horizontal="center" vertical="center"/>
    </xf>
    <xf numFmtId="0" fontId="18" fillId="0" borderId="10" xfId="5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/>
    </xf>
    <xf numFmtId="180" fontId="8" fillId="0" borderId="8" xfId="8" applyNumberFormat="1" applyFont="1" applyFill="1" applyBorder="1" applyAlignment="1" applyProtection="1">
      <alignment horizontal="right" vertical="center"/>
      <protection locked="0"/>
    </xf>
    <xf numFmtId="0" fontId="8" fillId="0" borderId="1" xfId="50" applyFont="1" applyFill="1" applyBorder="1" applyAlignment="1">
      <alignment horizontal="left" vertical="center"/>
    </xf>
    <xf numFmtId="180" fontId="8" fillId="0" borderId="1" xfId="8" applyNumberFormat="1" applyFont="1" applyFill="1" applyBorder="1" applyAlignment="1" applyProtection="1">
      <alignment horizontal="right" vertical="center"/>
    </xf>
    <xf numFmtId="178" fontId="9" fillId="0" borderId="1" xfId="50" applyNumberFormat="1" applyFont="1" applyFill="1" applyBorder="1" applyAlignment="1">
      <alignment horizontal="right" vertical="center"/>
    </xf>
    <xf numFmtId="180" fontId="8" fillId="0" borderId="9" xfId="8" applyNumberFormat="1" applyFont="1" applyFill="1" applyBorder="1" applyAlignment="1" applyProtection="1">
      <alignment horizontal="right" vertical="center"/>
      <protection locked="0"/>
    </xf>
    <xf numFmtId="178" fontId="8" fillId="0" borderId="1" xfId="50" applyNumberFormat="1" applyFont="1" applyFill="1" applyBorder="1" applyAlignment="1">
      <alignment horizontal="right" vertical="center"/>
    </xf>
    <xf numFmtId="180" fontId="15" fillId="0" borderId="1" xfId="8" applyNumberFormat="1" applyFont="1" applyFill="1" applyBorder="1" applyAlignment="1">
      <alignment horizontal="right"/>
    </xf>
    <xf numFmtId="179" fontId="8" fillId="0" borderId="1" xfId="50" applyNumberFormat="1" applyFont="1" applyFill="1" applyBorder="1" applyAlignment="1">
      <alignment horizontal="right" vertical="center"/>
    </xf>
    <xf numFmtId="0" fontId="8" fillId="0" borderId="1" xfId="50" applyFont="1" applyFill="1" applyBorder="1" applyAlignment="1">
      <alignment horizontal="left" vertical="center" wrapText="1"/>
    </xf>
    <xf numFmtId="180" fontId="8" fillId="0" borderId="8" xfId="8" applyNumberFormat="1" applyFont="1" applyFill="1" applyBorder="1" applyAlignment="1" applyProtection="1">
      <alignment horizontal="right" vertical="center"/>
    </xf>
    <xf numFmtId="0" fontId="6" fillId="0" borderId="1" xfId="50" applyFont="1" applyFill="1" applyBorder="1" applyAlignment="1">
      <alignment horizontal="center" vertical="center"/>
    </xf>
    <xf numFmtId="180" fontId="6" fillId="0" borderId="8" xfId="8" applyNumberFormat="1" applyFont="1" applyFill="1" applyBorder="1" applyAlignment="1" applyProtection="1">
      <alignment horizontal="right" vertical="center"/>
      <protection locked="0"/>
    </xf>
    <xf numFmtId="180" fontId="6" fillId="0" borderId="1" xfId="8" applyNumberFormat="1" applyFont="1" applyFill="1" applyBorder="1" applyAlignment="1" applyProtection="1">
      <alignment horizontal="right" vertical="center"/>
    </xf>
    <xf numFmtId="178" fontId="6" fillId="0" borderId="1" xfId="8" applyNumberFormat="1" applyFont="1" applyFill="1" applyBorder="1" applyAlignment="1" applyProtection="1">
      <alignment horizontal="right" vertical="center"/>
    </xf>
    <xf numFmtId="0" fontId="8" fillId="0" borderId="1" xfId="5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78" fontId="6" fillId="0" borderId="1" xfId="50" applyNumberFormat="1" applyFont="1" applyFill="1" applyBorder="1" applyAlignment="1">
      <alignment horizontal="righ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千位分隔 3" xfId="52"/>
    <cellStyle name="常规_2007年云南省向人大报送政府收支预算表格式编制过程表 2 2" xfId="53"/>
    <cellStyle name="常规 2 4" xfId="54"/>
    <cellStyle name="千位分隔 2" xfId="55"/>
    <cellStyle name="常规 10 2 2" xfId="56"/>
    <cellStyle name="常规 11 3" xfId="57"/>
    <cellStyle name="常规_Sheet1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view="pageBreakPreview" zoomScaleNormal="100" topLeftCell="A19" workbookViewId="0">
      <selection activeCell="H37" sqref="H37"/>
    </sheetView>
  </sheetViews>
  <sheetFormatPr defaultColWidth="9" defaultRowHeight="14.25" outlineLevelCol="7"/>
  <cols>
    <col min="1" max="1" width="27.25" style="2"/>
    <col min="2" max="2" width="10.5" style="2" customWidth="1"/>
    <col min="3" max="3" width="10.5" style="70" customWidth="1"/>
    <col min="4" max="4" width="9.375" style="71" customWidth="1"/>
    <col min="5" max="5" width="23.75" style="2" customWidth="1"/>
    <col min="6" max="7" width="10" style="2" customWidth="1"/>
    <col min="8" max="8" width="11" style="72" customWidth="1"/>
    <col min="9" max="9" width="9" style="2" customWidth="1"/>
    <col min="10" max="16380" width="9" style="2"/>
    <col min="16381" max="16384" width="9" style="73"/>
  </cols>
  <sheetData>
    <row r="1" s="2" customFormat="1" ht="24" spans="1:8">
      <c r="A1" s="74" t="s">
        <v>0</v>
      </c>
      <c r="B1" s="74"/>
      <c r="C1" s="74"/>
      <c r="D1" s="75"/>
      <c r="E1" s="74"/>
      <c r="F1" s="74"/>
      <c r="G1" s="74"/>
      <c r="H1" s="75"/>
    </row>
    <row r="2" s="2" customFormat="1" spans="1:8">
      <c r="A2" s="76" t="s">
        <v>1</v>
      </c>
      <c r="B2" s="77"/>
      <c r="C2" s="77"/>
      <c r="D2" s="78"/>
      <c r="E2" s="77"/>
      <c r="F2" s="79" t="s">
        <v>2</v>
      </c>
      <c r="G2" s="79"/>
      <c r="H2" s="80"/>
    </row>
    <row r="3" s="2" customFormat="1" ht="20.25" customHeight="1" spans="1:8">
      <c r="A3" s="81" t="s">
        <v>3</v>
      </c>
      <c r="B3" s="81"/>
      <c r="C3" s="82"/>
      <c r="D3" s="83"/>
      <c r="E3" s="81" t="s">
        <v>4</v>
      </c>
      <c r="F3" s="81"/>
      <c r="G3" s="81"/>
      <c r="H3" s="84"/>
    </row>
    <row r="4" s="1" customFormat="1" ht="28.5" customHeight="1" spans="1:8">
      <c r="A4" s="81" t="s">
        <v>5</v>
      </c>
      <c r="B4" s="85" t="s">
        <v>6</v>
      </c>
      <c r="C4" s="85" t="s">
        <v>7</v>
      </c>
      <c r="D4" s="86" t="s">
        <v>8</v>
      </c>
      <c r="E4" s="87" t="s">
        <v>5</v>
      </c>
      <c r="F4" s="88" t="s">
        <v>6</v>
      </c>
      <c r="G4" s="85" t="s">
        <v>7</v>
      </c>
      <c r="H4" s="86" t="s">
        <v>8</v>
      </c>
    </row>
    <row r="5" s="2" customFormat="1" ht="17.25" customHeight="1" spans="1:8">
      <c r="A5" s="89" t="s">
        <v>9</v>
      </c>
      <c r="B5" s="90">
        <f>SUM(B6:B21)</f>
        <v>107000</v>
      </c>
      <c r="C5" s="90">
        <f>SUM(C6:C21)</f>
        <v>13000</v>
      </c>
      <c r="D5" s="90">
        <f>SUM(D6:D21)</f>
        <v>120000</v>
      </c>
      <c r="E5" s="91" t="s">
        <v>10</v>
      </c>
      <c r="F5" s="92">
        <v>47325</v>
      </c>
      <c r="G5" s="90">
        <f>H5-F5</f>
        <v>-17489</v>
      </c>
      <c r="H5" s="93">
        <v>29836</v>
      </c>
    </row>
    <row r="6" s="2" customFormat="1" ht="17.25" customHeight="1" spans="1:8">
      <c r="A6" s="91" t="s">
        <v>11</v>
      </c>
      <c r="B6" s="90">
        <v>41583</v>
      </c>
      <c r="C6" s="94">
        <f>D6-B6</f>
        <v>3517</v>
      </c>
      <c r="D6" s="95">
        <v>45100</v>
      </c>
      <c r="E6" s="91" t="s">
        <v>12</v>
      </c>
      <c r="F6" s="92">
        <v>0</v>
      </c>
      <c r="G6" s="90">
        <f t="shared" ref="G6:G28" si="0">H6-F6</f>
        <v>0</v>
      </c>
      <c r="H6" s="93"/>
    </row>
    <row r="7" s="2" customFormat="1" ht="17.25" customHeight="1" spans="1:8">
      <c r="A7" s="91" t="s">
        <v>13</v>
      </c>
      <c r="B7" s="90">
        <v>7328</v>
      </c>
      <c r="C7" s="94">
        <f t="shared" ref="C7:C23" si="1">D7-B7</f>
        <v>372</v>
      </c>
      <c r="D7" s="95">
        <v>7700</v>
      </c>
      <c r="E7" s="91" t="s">
        <v>14</v>
      </c>
      <c r="F7" s="92">
        <v>7</v>
      </c>
      <c r="G7" s="90">
        <f t="shared" si="0"/>
        <v>-6</v>
      </c>
      <c r="H7" s="93">
        <v>1</v>
      </c>
    </row>
    <row r="8" s="2" customFormat="1" ht="17.25" customHeight="1" spans="1:8">
      <c r="A8" s="91" t="s">
        <v>15</v>
      </c>
      <c r="B8" s="90"/>
      <c r="C8" s="94">
        <f t="shared" si="1"/>
        <v>0</v>
      </c>
      <c r="D8" s="95">
        <v>0</v>
      </c>
      <c r="E8" s="91" t="s">
        <v>16</v>
      </c>
      <c r="F8" s="92">
        <v>17725</v>
      </c>
      <c r="G8" s="90">
        <f t="shared" si="0"/>
        <v>-3069</v>
      </c>
      <c r="H8" s="93">
        <v>14656</v>
      </c>
    </row>
    <row r="9" s="2" customFormat="1" ht="17.25" customHeight="1" spans="1:8">
      <c r="A9" s="91" t="s">
        <v>17</v>
      </c>
      <c r="B9" s="96">
        <v>1984</v>
      </c>
      <c r="C9" s="94">
        <f t="shared" si="1"/>
        <v>-284</v>
      </c>
      <c r="D9" s="95">
        <v>1700</v>
      </c>
      <c r="E9" s="91" t="s">
        <v>18</v>
      </c>
      <c r="F9" s="92">
        <v>57851</v>
      </c>
      <c r="G9" s="90">
        <f t="shared" si="0"/>
        <v>-9330</v>
      </c>
      <c r="H9" s="93">
        <v>48521</v>
      </c>
    </row>
    <row r="10" s="2" customFormat="1" ht="17.25" customHeight="1" spans="1:8">
      <c r="A10" s="91" t="s">
        <v>19</v>
      </c>
      <c r="B10" s="96">
        <v>12400</v>
      </c>
      <c r="C10" s="94">
        <f t="shared" si="1"/>
        <v>6100</v>
      </c>
      <c r="D10" s="95">
        <v>18500</v>
      </c>
      <c r="E10" s="91" t="s">
        <v>20</v>
      </c>
      <c r="F10" s="92">
        <v>720</v>
      </c>
      <c r="G10" s="90">
        <f t="shared" si="0"/>
        <v>-222</v>
      </c>
      <c r="H10" s="93">
        <v>498</v>
      </c>
    </row>
    <row r="11" s="2" customFormat="1" ht="17.25" customHeight="1" spans="1:8">
      <c r="A11" s="91" t="s">
        <v>21</v>
      </c>
      <c r="B11" s="96">
        <v>4450</v>
      </c>
      <c r="C11" s="94">
        <f t="shared" si="1"/>
        <v>950</v>
      </c>
      <c r="D11" s="95">
        <v>5400</v>
      </c>
      <c r="E11" s="91" t="s">
        <v>22</v>
      </c>
      <c r="F11" s="92">
        <v>1695</v>
      </c>
      <c r="G11" s="90">
        <f t="shared" si="0"/>
        <v>-68</v>
      </c>
      <c r="H11" s="93">
        <v>1627</v>
      </c>
    </row>
    <row r="12" s="2" customFormat="1" ht="17.25" customHeight="1" spans="1:8">
      <c r="A12" s="91" t="s">
        <v>23</v>
      </c>
      <c r="B12" s="96">
        <v>7500</v>
      </c>
      <c r="C12" s="94">
        <f t="shared" si="1"/>
        <v>-1670</v>
      </c>
      <c r="D12" s="95">
        <v>5830</v>
      </c>
      <c r="E12" s="91" t="s">
        <v>24</v>
      </c>
      <c r="F12" s="92">
        <v>54266</v>
      </c>
      <c r="G12" s="90">
        <f t="shared" si="0"/>
        <v>-246</v>
      </c>
      <c r="H12" s="93">
        <v>54020</v>
      </c>
    </row>
    <row r="13" s="2" customFormat="1" ht="17.25" customHeight="1" spans="1:8">
      <c r="A13" s="91" t="s">
        <v>25</v>
      </c>
      <c r="B13" s="96">
        <v>2150</v>
      </c>
      <c r="C13" s="94">
        <f t="shared" si="1"/>
        <v>280</v>
      </c>
      <c r="D13" s="95">
        <v>2430</v>
      </c>
      <c r="E13" s="91" t="s">
        <v>26</v>
      </c>
      <c r="F13" s="92">
        <v>31141</v>
      </c>
      <c r="G13" s="90">
        <f t="shared" si="0"/>
        <v>-6962</v>
      </c>
      <c r="H13" s="93">
        <v>24179</v>
      </c>
    </row>
    <row r="14" s="2" customFormat="1" ht="17.25" customHeight="1" spans="1:8">
      <c r="A14" s="91" t="s">
        <v>27</v>
      </c>
      <c r="B14" s="96">
        <v>9500</v>
      </c>
      <c r="C14" s="94">
        <f t="shared" si="1"/>
        <v>-2880</v>
      </c>
      <c r="D14" s="95">
        <v>6620</v>
      </c>
      <c r="E14" s="91" t="s">
        <v>28</v>
      </c>
      <c r="F14" s="92">
        <v>1019</v>
      </c>
      <c r="G14" s="90">
        <f t="shared" si="0"/>
        <v>-641</v>
      </c>
      <c r="H14" s="93">
        <v>378</v>
      </c>
    </row>
    <row r="15" s="2" customFormat="1" ht="17.25" customHeight="1" spans="1:8">
      <c r="A15" s="91" t="s">
        <v>29</v>
      </c>
      <c r="B15" s="96">
        <v>7500</v>
      </c>
      <c r="C15" s="94">
        <f t="shared" si="1"/>
        <v>2900</v>
      </c>
      <c r="D15" s="97">
        <v>10400</v>
      </c>
      <c r="E15" s="91" t="s">
        <v>30</v>
      </c>
      <c r="F15" s="92">
        <v>11056</v>
      </c>
      <c r="G15" s="90">
        <f t="shared" si="0"/>
        <v>-3966</v>
      </c>
      <c r="H15" s="93">
        <v>7090</v>
      </c>
    </row>
    <row r="16" s="2" customFormat="1" ht="17.25" customHeight="1" spans="1:8">
      <c r="A16" s="91" t="s">
        <v>31</v>
      </c>
      <c r="B16" s="96">
        <v>350</v>
      </c>
      <c r="C16" s="94">
        <f t="shared" si="1"/>
        <v>1200</v>
      </c>
      <c r="D16" s="95">
        <v>1550</v>
      </c>
      <c r="E16" s="91" t="s">
        <v>32</v>
      </c>
      <c r="F16" s="92">
        <v>24438</v>
      </c>
      <c r="G16" s="90">
        <f t="shared" si="0"/>
        <v>2216</v>
      </c>
      <c r="H16" s="93">
        <v>26654</v>
      </c>
    </row>
    <row r="17" s="2" customFormat="1" ht="17.25" customHeight="1" spans="1:8">
      <c r="A17" s="91" t="s">
        <v>33</v>
      </c>
      <c r="B17" s="96">
        <v>70</v>
      </c>
      <c r="C17" s="94">
        <f t="shared" si="1"/>
        <v>240</v>
      </c>
      <c r="D17" s="95">
        <v>310</v>
      </c>
      <c r="E17" s="91" t="s">
        <v>34</v>
      </c>
      <c r="F17" s="92">
        <v>6501</v>
      </c>
      <c r="G17" s="90">
        <f t="shared" si="0"/>
        <v>6481</v>
      </c>
      <c r="H17" s="93">
        <v>12982</v>
      </c>
    </row>
    <row r="18" s="2" customFormat="1" ht="17.25" customHeight="1" spans="1:8">
      <c r="A18" s="91" t="s">
        <v>35</v>
      </c>
      <c r="B18" s="96">
        <v>10000</v>
      </c>
      <c r="C18" s="94">
        <f t="shared" si="1"/>
        <v>2100</v>
      </c>
      <c r="D18" s="95">
        <v>12100</v>
      </c>
      <c r="E18" s="98" t="s">
        <v>36</v>
      </c>
      <c r="F18" s="92">
        <v>0</v>
      </c>
      <c r="G18" s="90">
        <f t="shared" si="0"/>
        <v>1204</v>
      </c>
      <c r="H18" s="93">
        <v>1204</v>
      </c>
    </row>
    <row r="19" s="2" customFormat="1" ht="17.25" customHeight="1" spans="1:8">
      <c r="A19" s="91" t="s">
        <v>37</v>
      </c>
      <c r="B19" s="96">
        <v>1815</v>
      </c>
      <c r="C19" s="94">
        <f t="shared" si="1"/>
        <v>245</v>
      </c>
      <c r="D19" s="95">
        <v>2060</v>
      </c>
      <c r="E19" s="91" t="s">
        <v>38</v>
      </c>
      <c r="F19" s="92">
        <v>127</v>
      </c>
      <c r="G19" s="90">
        <f t="shared" si="0"/>
        <v>68</v>
      </c>
      <c r="H19" s="93">
        <v>195</v>
      </c>
    </row>
    <row r="20" s="2" customFormat="1" ht="17.25" customHeight="1" spans="1:8">
      <c r="A20" s="91" t="s">
        <v>39</v>
      </c>
      <c r="B20" s="96">
        <v>370</v>
      </c>
      <c r="C20" s="94">
        <f t="shared" si="1"/>
        <v>-70</v>
      </c>
      <c r="D20" s="95">
        <v>300</v>
      </c>
      <c r="E20" s="91" t="s">
        <v>40</v>
      </c>
      <c r="F20" s="92">
        <v>0</v>
      </c>
      <c r="G20" s="90">
        <f t="shared" si="0"/>
        <v>0</v>
      </c>
      <c r="H20" s="93"/>
    </row>
    <row r="21" s="2" customFormat="1" ht="17.25" customHeight="1" spans="1:8">
      <c r="A21" s="91" t="s">
        <v>41</v>
      </c>
      <c r="B21" s="90"/>
      <c r="C21" s="94">
        <f t="shared" si="1"/>
        <v>0</v>
      </c>
      <c r="D21" s="95"/>
      <c r="E21" s="91" t="s">
        <v>42</v>
      </c>
      <c r="F21" s="92">
        <v>1806</v>
      </c>
      <c r="G21" s="90">
        <f t="shared" si="0"/>
        <v>88</v>
      </c>
      <c r="H21" s="93">
        <v>1894</v>
      </c>
    </row>
    <row r="22" s="2" customFormat="1" ht="17.25" customHeight="1" spans="1:8">
      <c r="A22" s="89" t="s">
        <v>43</v>
      </c>
      <c r="B22" s="90">
        <f>SUM(B23:B30)</f>
        <v>19200</v>
      </c>
      <c r="C22" s="90">
        <f t="shared" si="1"/>
        <v>-1500</v>
      </c>
      <c r="D22" s="99">
        <f>SUM(D23:D30)</f>
        <v>17700</v>
      </c>
      <c r="E22" s="91" t="s">
        <v>44</v>
      </c>
      <c r="F22" s="92">
        <v>13153</v>
      </c>
      <c r="G22" s="90">
        <f t="shared" si="0"/>
        <v>1377</v>
      </c>
      <c r="H22" s="93">
        <v>14530</v>
      </c>
    </row>
    <row r="23" s="2" customFormat="1" ht="17.25" customHeight="1" spans="1:8">
      <c r="A23" s="91" t="s">
        <v>45</v>
      </c>
      <c r="B23" s="90">
        <v>3800</v>
      </c>
      <c r="C23" s="90">
        <f t="shared" si="1"/>
        <v>-400</v>
      </c>
      <c r="D23" s="94">
        <v>3400</v>
      </c>
      <c r="E23" s="91" t="s">
        <v>46</v>
      </c>
      <c r="F23" s="92">
        <v>559</v>
      </c>
      <c r="G23" s="90">
        <f t="shared" si="0"/>
        <v>-334</v>
      </c>
      <c r="H23" s="93">
        <v>225</v>
      </c>
    </row>
    <row r="24" s="2" customFormat="1" ht="17.25" customHeight="1" spans="1:8">
      <c r="A24" s="91" t="s">
        <v>47</v>
      </c>
      <c r="B24" s="90">
        <v>3805</v>
      </c>
      <c r="C24" s="90">
        <f t="shared" ref="C24:C38" si="2">D24-B24</f>
        <v>0</v>
      </c>
      <c r="D24" s="94">
        <v>3805</v>
      </c>
      <c r="E24" s="91" t="s">
        <v>48</v>
      </c>
      <c r="F24" s="92">
        <v>2478</v>
      </c>
      <c r="G24" s="90">
        <f t="shared" si="0"/>
        <v>-1052</v>
      </c>
      <c r="H24" s="93">
        <v>1426</v>
      </c>
    </row>
    <row r="25" s="2" customFormat="1" ht="17.25" customHeight="1" spans="1:8">
      <c r="A25" s="91" t="s">
        <v>49</v>
      </c>
      <c r="B25" s="90">
        <v>6333</v>
      </c>
      <c r="C25" s="90">
        <f t="shared" si="2"/>
        <v>-3401</v>
      </c>
      <c r="D25" s="94">
        <v>2932</v>
      </c>
      <c r="E25" s="91" t="s">
        <v>50</v>
      </c>
      <c r="F25" s="92">
        <v>4</v>
      </c>
      <c r="G25" s="90">
        <f t="shared" si="0"/>
        <v>-4</v>
      </c>
      <c r="H25" s="93"/>
    </row>
    <row r="26" s="2" customFormat="1" ht="17.25" customHeight="1" spans="1:8">
      <c r="A26" s="91" t="s">
        <v>51</v>
      </c>
      <c r="B26" s="90"/>
      <c r="C26" s="90">
        <f t="shared" si="2"/>
        <v>0</v>
      </c>
      <c r="D26" s="94">
        <v>0</v>
      </c>
      <c r="E26" s="98" t="s">
        <v>52</v>
      </c>
      <c r="F26" s="92">
        <v>9109</v>
      </c>
      <c r="G26" s="90">
        <f t="shared" si="0"/>
        <v>392</v>
      </c>
      <c r="H26" s="93">
        <v>9501</v>
      </c>
    </row>
    <row r="27" s="2" customFormat="1" ht="17.25" customHeight="1" spans="1:8">
      <c r="A27" s="98" t="s">
        <v>53</v>
      </c>
      <c r="B27" s="90">
        <v>3962</v>
      </c>
      <c r="C27" s="90">
        <f t="shared" si="2"/>
        <v>3138</v>
      </c>
      <c r="D27" s="94">
        <v>7100</v>
      </c>
      <c r="E27" s="98" t="s">
        <v>54</v>
      </c>
      <c r="F27" s="92">
        <v>5</v>
      </c>
      <c r="G27" s="90">
        <f t="shared" si="0"/>
        <v>98</v>
      </c>
      <c r="H27" s="93">
        <v>103</v>
      </c>
    </row>
    <row r="28" s="2" customFormat="1" ht="17.25" customHeight="1" spans="1:8">
      <c r="A28" s="98" t="s">
        <v>55</v>
      </c>
      <c r="B28" s="90"/>
      <c r="C28" s="90">
        <f t="shared" si="2"/>
        <v>0</v>
      </c>
      <c r="D28" s="94">
        <v>0</v>
      </c>
      <c r="E28" s="98" t="s">
        <v>56</v>
      </c>
      <c r="F28" s="92">
        <v>6000</v>
      </c>
      <c r="G28" s="90">
        <f t="shared" si="0"/>
        <v>-520</v>
      </c>
      <c r="H28" s="93">
        <v>5480</v>
      </c>
    </row>
    <row r="29" s="2" customFormat="1" ht="17.25" customHeight="1" spans="1:8">
      <c r="A29" s="91" t="s">
        <v>57</v>
      </c>
      <c r="B29" s="90">
        <v>1300</v>
      </c>
      <c r="C29" s="90">
        <f t="shared" si="2"/>
        <v>-1150</v>
      </c>
      <c r="D29" s="94">
        <v>150</v>
      </c>
      <c r="E29" s="98"/>
      <c r="F29" s="92"/>
      <c r="G29" s="92"/>
      <c r="H29" s="95"/>
    </row>
    <row r="30" s="2" customFormat="1" ht="17.25" customHeight="1" spans="1:8">
      <c r="A30" s="91" t="s">
        <v>58</v>
      </c>
      <c r="B30" s="90"/>
      <c r="C30" s="90">
        <f t="shared" si="2"/>
        <v>313</v>
      </c>
      <c r="D30" s="95">
        <v>313</v>
      </c>
      <c r="E30" s="100"/>
      <c r="F30" s="92"/>
      <c r="G30" s="92"/>
      <c r="H30" s="95" t="str">
        <f>IFERROR((F30/#REF!-1)*100,"")</f>
        <v/>
      </c>
    </row>
    <row r="31" s="2" customFormat="1" ht="17.25" customHeight="1" spans="1:8">
      <c r="A31" s="100" t="s">
        <v>59</v>
      </c>
      <c r="B31" s="101">
        <f>SUM(B5,B22)</f>
        <v>126200</v>
      </c>
      <c r="C31" s="101">
        <f t="shared" si="2"/>
        <v>11500</v>
      </c>
      <c r="D31" s="101">
        <f>SUM(D5,D22)</f>
        <v>137700</v>
      </c>
      <c r="E31" s="100" t="s">
        <v>60</v>
      </c>
      <c r="F31" s="102">
        <f>SUM(F5:F30)</f>
        <v>286985</v>
      </c>
      <c r="G31" s="102">
        <f>SUM(G5:G28)</f>
        <v>-31985</v>
      </c>
      <c r="H31" s="103">
        <v>255000</v>
      </c>
    </row>
    <row r="32" s="2" customFormat="1" ht="17.25" customHeight="1" spans="1:8">
      <c r="A32" s="91" t="s">
        <v>61</v>
      </c>
      <c r="B32" s="92">
        <f>B33+B37+B38+B39</f>
        <v>215704</v>
      </c>
      <c r="C32" s="90">
        <f t="shared" si="2"/>
        <v>40963</v>
      </c>
      <c r="D32" s="92">
        <f>D33+D37+D38+D39+D40</f>
        <v>256667</v>
      </c>
      <c r="E32" s="98" t="s">
        <v>62</v>
      </c>
      <c r="F32" s="92">
        <v>19215</v>
      </c>
      <c r="G32" s="92">
        <f>H32-F32</f>
        <v>82560</v>
      </c>
      <c r="H32" s="95">
        <v>101775</v>
      </c>
    </row>
    <row r="33" s="2" customFormat="1" ht="17.25" customHeight="1" spans="1:8">
      <c r="A33" s="91" t="s">
        <v>63</v>
      </c>
      <c r="B33" s="92">
        <f>B35+B36+B34</f>
        <v>119468</v>
      </c>
      <c r="C33" s="90">
        <f t="shared" si="2"/>
        <v>19032</v>
      </c>
      <c r="D33" s="92">
        <f>D35+D36+D34</f>
        <v>138500</v>
      </c>
      <c r="E33" s="91" t="s">
        <v>64</v>
      </c>
      <c r="F33" s="92">
        <f>F34+F35</f>
        <v>8200</v>
      </c>
      <c r="G33" s="92">
        <f>H33-F33</f>
        <v>3800</v>
      </c>
      <c r="H33" s="95">
        <f>H34+H35</f>
        <v>12000</v>
      </c>
    </row>
    <row r="34" s="2" customFormat="1" ht="17.25" customHeight="1" spans="1:8">
      <c r="A34" s="91" t="s">
        <v>65</v>
      </c>
      <c r="B34" s="92">
        <v>14468</v>
      </c>
      <c r="C34" s="90">
        <f t="shared" si="2"/>
        <v>-898</v>
      </c>
      <c r="D34" s="95">
        <v>13570</v>
      </c>
      <c r="E34" s="104" t="s">
        <v>66</v>
      </c>
      <c r="F34" s="92"/>
      <c r="G34" s="92"/>
      <c r="H34" s="95">
        <v>0</v>
      </c>
    </row>
    <row r="35" s="2" customFormat="1" ht="17.25" customHeight="1" spans="1:8">
      <c r="A35" s="91" t="s">
        <v>67</v>
      </c>
      <c r="B35" s="92">
        <v>70000</v>
      </c>
      <c r="C35" s="90">
        <f t="shared" si="2"/>
        <v>23885</v>
      </c>
      <c r="D35" s="95">
        <v>93885</v>
      </c>
      <c r="E35" s="104" t="s">
        <v>68</v>
      </c>
      <c r="F35" s="92">
        <v>8200</v>
      </c>
      <c r="G35" s="92">
        <f>H35-F35</f>
        <v>3800</v>
      </c>
      <c r="H35" s="95">
        <v>12000</v>
      </c>
    </row>
    <row r="36" s="2" customFormat="1" ht="17.25" customHeight="1" spans="1:8">
      <c r="A36" s="91" t="s">
        <v>69</v>
      </c>
      <c r="B36" s="92">
        <v>35000</v>
      </c>
      <c r="C36" s="90">
        <f t="shared" si="2"/>
        <v>-3955</v>
      </c>
      <c r="D36" s="95">
        <v>31045</v>
      </c>
      <c r="E36" s="91" t="s">
        <v>70</v>
      </c>
      <c r="F36" s="92"/>
      <c r="G36" s="92"/>
      <c r="H36" s="95">
        <v>0</v>
      </c>
    </row>
    <row r="37" s="2" customFormat="1" ht="17.25" customHeight="1" spans="1:8">
      <c r="A37" s="91" t="s">
        <v>71</v>
      </c>
      <c r="B37" s="92">
        <v>23399</v>
      </c>
      <c r="C37" s="90">
        <f t="shared" si="2"/>
        <v>-1742</v>
      </c>
      <c r="D37" s="95">
        <v>21657</v>
      </c>
      <c r="E37" s="91" t="s">
        <v>72</v>
      </c>
      <c r="F37" s="92">
        <v>27504</v>
      </c>
      <c r="G37" s="92">
        <f>H37-F37</f>
        <v>-1912</v>
      </c>
      <c r="H37" s="95">
        <v>25592</v>
      </c>
    </row>
    <row r="38" s="2" customFormat="1" ht="17.25" customHeight="1" spans="1:8">
      <c r="A38" s="91" t="s">
        <v>73</v>
      </c>
      <c r="B38" s="92">
        <v>72837</v>
      </c>
      <c r="C38" s="90">
        <f t="shared" si="2"/>
        <v>-68027</v>
      </c>
      <c r="D38" s="95">
        <v>4810</v>
      </c>
      <c r="E38" s="91" t="s">
        <v>74</v>
      </c>
      <c r="F38" s="92"/>
      <c r="G38" s="92"/>
      <c r="H38" s="95">
        <f>F38+G38</f>
        <v>0</v>
      </c>
    </row>
    <row r="39" s="2" customFormat="1" ht="17.25" customHeight="1" spans="1:8">
      <c r="A39" s="91" t="s">
        <v>75</v>
      </c>
      <c r="B39" s="92"/>
      <c r="C39" s="92"/>
      <c r="D39" s="95"/>
      <c r="E39" s="105"/>
      <c r="F39" s="105"/>
      <c r="G39" s="105"/>
      <c r="H39" s="105"/>
    </row>
    <row r="40" s="2" customFormat="1" ht="17.25" customHeight="1" spans="1:8">
      <c r="A40" s="91" t="s">
        <v>76</v>
      </c>
      <c r="B40" s="92"/>
      <c r="C40" s="92"/>
      <c r="D40" s="95">
        <v>91700</v>
      </c>
      <c r="E40" s="105"/>
      <c r="F40" s="105"/>
      <c r="G40" s="105"/>
      <c r="H40" s="105"/>
    </row>
    <row r="41" s="2" customFormat="1" ht="17.25" customHeight="1" spans="1:8">
      <c r="A41" s="100" t="s">
        <v>77</v>
      </c>
      <c r="B41" s="102">
        <f>B31+B32</f>
        <v>341904</v>
      </c>
      <c r="C41" s="101">
        <f>D41-B41</f>
        <v>52463</v>
      </c>
      <c r="D41" s="102">
        <f>D31+D32</f>
        <v>394367</v>
      </c>
      <c r="E41" s="100" t="s">
        <v>78</v>
      </c>
      <c r="F41" s="102">
        <f>F31+F32+F35+F34+F37</f>
        <v>341904</v>
      </c>
      <c r="G41" s="102">
        <f>G31+G32+G33+G37</f>
        <v>52463</v>
      </c>
      <c r="H41" s="106">
        <f>H31+H32+H33+H36+H37+H38</f>
        <v>394367</v>
      </c>
    </row>
    <row r="42" s="2" customFormat="1" ht="17.25" customHeight="1" spans="3:8">
      <c r="C42" s="70"/>
      <c r="D42" s="71"/>
      <c r="H42" s="72"/>
    </row>
  </sheetData>
  <mergeCells count="4">
    <mergeCell ref="A1:H1"/>
    <mergeCell ref="F2:H2"/>
    <mergeCell ref="A3:D3"/>
    <mergeCell ref="E3:H3"/>
  </mergeCells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view="pageBreakPreview" zoomScaleNormal="110" topLeftCell="A4" workbookViewId="0">
      <selection activeCell="H26" sqref="H26"/>
    </sheetView>
  </sheetViews>
  <sheetFormatPr defaultColWidth="8.75" defaultRowHeight="14.25" outlineLevelCol="7"/>
  <cols>
    <col min="1" max="1" width="28.875" style="2" customWidth="1"/>
    <col min="2" max="2" width="10.7916666666667" style="2" customWidth="1"/>
    <col min="3" max="3" width="10.1083333333333" style="2" customWidth="1"/>
    <col min="4" max="4" width="10.5666666666667" style="2" customWidth="1"/>
    <col min="5" max="5" width="31.25" style="44" customWidth="1"/>
    <col min="6" max="6" width="9.775" style="44" customWidth="1"/>
    <col min="7" max="7" width="9.88333333333333" style="44" customWidth="1"/>
    <col min="8" max="8" width="9.88333333333333" style="45" customWidth="1"/>
    <col min="9" max="18" width="9" style="2"/>
    <col min="19" max="244" width="8.75" style="2"/>
    <col min="245" max="16384" width="8.75" style="1"/>
  </cols>
  <sheetData>
    <row r="1" s="2" customFormat="1" ht="34" customHeight="1" spans="1:8">
      <c r="A1" s="46" t="s">
        <v>79</v>
      </c>
      <c r="B1" s="46"/>
      <c r="C1" s="46"/>
      <c r="D1" s="46"/>
      <c r="E1" s="46"/>
      <c r="F1" s="47"/>
      <c r="G1" s="47"/>
      <c r="H1" s="47"/>
    </row>
    <row r="2" s="2" customFormat="1" spans="1:8">
      <c r="A2" s="48" t="s">
        <v>80</v>
      </c>
      <c r="B2" s="48"/>
      <c r="C2" s="49"/>
      <c r="D2" s="50"/>
      <c r="E2" s="50"/>
      <c r="F2" s="51" t="s">
        <v>2</v>
      </c>
      <c r="G2" s="51"/>
      <c r="H2" s="52"/>
    </row>
    <row r="3" s="43" customFormat="1" ht="29" customHeight="1" spans="1:8">
      <c r="A3" s="53" t="s">
        <v>81</v>
      </c>
      <c r="B3" s="53" t="s">
        <v>82</v>
      </c>
      <c r="C3" s="11" t="s">
        <v>7</v>
      </c>
      <c r="D3" s="12" t="s">
        <v>8</v>
      </c>
      <c r="E3" s="53" t="s">
        <v>83</v>
      </c>
      <c r="F3" s="53" t="s">
        <v>82</v>
      </c>
      <c r="G3" s="11" t="s">
        <v>7</v>
      </c>
      <c r="H3" s="12" t="s">
        <v>8</v>
      </c>
    </row>
    <row r="4" s="2" customFormat="1" spans="1:8">
      <c r="A4" s="54" t="s">
        <v>84</v>
      </c>
      <c r="B4" s="55"/>
      <c r="C4" s="55"/>
      <c r="D4" s="55"/>
      <c r="E4" s="56" t="s">
        <v>85</v>
      </c>
      <c r="F4" s="57"/>
      <c r="G4" s="55"/>
      <c r="H4" s="57"/>
    </row>
    <row r="5" s="2" customFormat="1" spans="1:8">
      <c r="A5" s="54" t="s">
        <v>86</v>
      </c>
      <c r="B5" s="55"/>
      <c r="C5" s="55"/>
      <c r="D5" s="58"/>
      <c r="E5" s="56" t="s">
        <v>87</v>
      </c>
      <c r="F5" s="57">
        <v>983</v>
      </c>
      <c r="G5" s="55">
        <f>H5-F5</f>
        <v>-444.7</v>
      </c>
      <c r="H5" s="59">
        <v>538.3</v>
      </c>
    </row>
    <row r="6" s="2" customFormat="1" spans="1:8">
      <c r="A6" s="54" t="s">
        <v>88</v>
      </c>
      <c r="B6" s="55">
        <f>B8+B9+B10+B11+B12+B13+B14+B15+B16+B17+B18+B22</f>
        <v>222515</v>
      </c>
      <c r="C6" s="55">
        <f>D6-B6</f>
        <v>-200553.02</v>
      </c>
      <c r="D6" s="55">
        <f>D8+D9+D10+D11+D12+D13+D14+D15+D16+D17+D18+D22</f>
        <v>21961.98</v>
      </c>
      <c r="E6" s="56" t="s">
        <v>89</v>
      </c>
      <c r="F6" s="57"/>
      <c r="G6" s="55"/>
      <c r="H6" s="59"/>
    </row>
    <row r="7" s="2" customFormat="1" spans="1:8">
      <c r="A7" s="54" t="s">
        <v>90</v>
      </c>
      <c r="B7" s="60"/>
      <c r="C7" s="55"/>
      <c r="D7" s="55"/>
      <c r="E7" s="56" t="s">
        <v>91</v>
      </c>
      <c r="F7" s="57">
        <f>F8+F21+F22+F23+F24+F25</f>
        <v>141065</v>
      </c>
      <c r="G7" s="55">
        <f t="shared" ref="G6:G33" si="0">H7-F7</f>
        <v>-110937.5</v>
      </c>
      <c r="H7" s="59">
        <v>30127.5</v>
      </c>
    </row>
    <row r="8" s="2" customFormat="1" spans="1:8">
      <c r="A8" s="54" t="s">
        <v>92</v>
      </c>
      <c r="B8" s="55">
        <v>191204</v>
      </c>
      <c r="C8" s="55">
        <f>D8-B8</f>
        <v>-174953.48</v>
      </c>
      <c r="D8" s="58">
        <v>16250.52</v>
      </c>
      <c r="E8" s="56" t="s">
        <v>93</v>
      </c>
      <c r="F8" s="57">
        <f>SUM(F9:F20)</f>
        <v>139435</v>
      </c>
      <c r="G8" s="55">
        <f t="shared" si="0"/>
        <v>-110113.71</v>
      </c>
      <c r="H8" s="59">
        <v>29321.29</v>
      </c>
    </row>
    <row r="9" s="2" customFormat="1" spans="1:8">
      <c r="A9" s="54" t="s">
        <v>94</v>
      </c>
      <c r="B9" s="55">
        <v>31311</v>
      </c>
      <c r="C9" s="55">
        <f>D9-B9</f>
        <v>-31192.59</v>
      </c>
      <c r="D9" s="58">
        <v>118.41</v>
      </c>
      <c r="E9" s="56" t="s">
        <v>95</v>
      </c>
      <c r="F9" s="57">
        <v>37465</v>
      </c>
      <c r="G9" s="55">
        <f t="shared" si="0"/>
        <v>-30954.26</v>
      </c>
      <c r="H9" s="59">
        <v>6510.74</v>
      </c>
    </row>
    <row r="10" s="2" customFormat="1" spans="1:8">
      <c r="A10" s="54" t="s">
        <v>96</v>
      </c>
      <c r="B10" s="55"/>
      <c r="C10" s="55">
        <f>D10-B10</f>
        <v>5593.05</v>
      </c>
      <c r="D10" s="58">
        <v>5593.05</v>
      </c>
      <c r="E10" s="56" t="s">
        <v>97</v>
      </c>
      <c r="F10" s="57">
        <v>78736</v>
      </c>
      <c r="G10" s="55">
        <f t="shared" si="0"/>
        <v>-70254.45</v>
      </c>
      <c r="H10" s="59">
        <v>8481.55</v>
      </c>
    </row>
    <row r="11" s="2" customFormat="1" spans="1:8">
      <c r="A11" s="54" t="s">
        <v>98</v>
      </c>
      <c r="B11" s="55"/>
      <c r="C11" s="55"/>
      <c r="D11" s="58"/>
      <c r="E11" s="56" t="s">
        <v>99</v>
      </c>
      <c r="F11" s="57">
        <v>535</v>
      </c>
      <c r="G11" s="55">
        <f t="shared" si="0"/>
        <v>-535</v>
      </c>
      <c r="H11" s="61">
        <v>0</v>
      </c>
    </row>
    <row r="12" s="2" customFormat="1" spans="1:8">
      <c r="A12" s="54" t="s">
        <v>100</v>
      </c>
      <c r="B12" s="31"/>
      <c r="C12" s="55"/>
      <c r="D12" s="58"/>
      <c r="E12" s="56" t="s">
        <v>101</v>
      </c>
      <c r="F12" s="57">
        <v>2275</v>
      </c>
      <c r="G12" s="55">
        <f t="shared" si="0"/>
        <v>-2085</v>
      </c>
      <c r="H12" s="61">
        <v>190</v>
      </c>
    </row>
    <row r="13" s="2" customFormat="1" spans="1:8">
      <c r="A13" s="54" t="s">
        <v>102</v>
      </c>
      <c r="B13" s="31"/>
      <c r="C13" s="55"/>
      <c r="D13" s="58"/>
      <c r="E13" s="56" t="s">
        <v>103</v>
      </c>
      <c r="F13" s="57">
        <v>5719</v>
      </c>
      <c r="G13" s="55">
        <f t="shared" si="0"/>
        <v>-3878.44</v>
      </c>
      <c r="H13" s="61">
        <v>1840.56</v>
      </c>
    </row>
    <row r="14" s="2" customFormat="1" spans="1:8">
      <c r="A14" s="54" t="s">
        <v>104</v>
      </c>
      <c r="B14" s="31"/>
      <c r="C14" s="55"/>
      <c r="D14" s="58"/>
      <c r="E14" s="56" t="s">
        <v>105</v>
      </c>
      <c r="F14" s="57">
        <v>1554</v>
      </c>
      <c r="G14" s="55">
        <f t="shared" si="0"/>
        <v>-1464.28</v>
      </c>
      <c r="H14" s="61">
        <v>89.72</v>
      </c>
    </row>
    <row r="15" s="2" customFormat="1" spans="1:8">
      <c r="A15" s="54" t="s">
        <v>106</v>
      </c>
      <c r="B15" s="31"/>
      <c r="C15" s="55"/>
      <c r="D15" s="58"/>
      <c r="E15" s="56" t="s">
        <v>107</v>
      </c>
      <c r="F15" s="57"/>
      <c r="G15" s="55"/>
      <c r="H15" s="61">
        <v>0</v>
      </c>
    </row>
    <row r="16" s="2" customFormat="1" spans="1:8">
      <c r="A16" s="54" t="s">
        <v>108</v>
      </c>
      <c r="B16" s="31"/>
      <c r="C16" s="55"/>
      <c r="D16" s="58"/>
      <c r="E16" s="56" t="s">
        <v>109</v>
      </c>
      <c r="F16" s="57">
        <v>7800</v>
      </c>
      <c r="G16" s="55">
        <f t="shared" si="0"/>
        <v>-7800</v>
      </c>
      <c r="H16" s="61">
        <v>0</v>
      </c>
    </row>
    <row r="17" s="2" customFormat="1" spans="1:8">
      <c r="A17" s="54" t="s">
        <v>110</v>
      </c>
      <c r="B17" s="31"/>
      <c r="C17" s="55"/>
      <c r="D17" s="58"/>
      <c r="E17" s="56" t="s">
        <v>111</v>
      </c>
      <c r="F17" s="57"/>
      <c r="G17" s="55">
        <f t="shared" si="0"/>
        <v>927.5</v>
      </c>
      <c r="H17" s="59">
        <v>927.5</v>
      </c>
    </row>
    <row r="18" s="2" customFormat="1" spans="1:8">
      <c r="A18" s="54" t="s">
        <v>112</v>
      </c>
      <c r="B18" s="31"/>
      <c r="C18" s="55">
        <f>D18-B18</f>
        <v>522.03</v>
      </c>
      <c r="D18" s="58">
        <v>522.03</v>
      </c>
      <c r="E18" s="56" t="s">
        <v>113</v>
      </c>
      <c r="F18" s="57">
        <v>100</v>
      </c>
      <c r="G18" s="55">
        <f t="shared" si="0"/>
        <v>-100</v>
      </c>
      <c r="H18" s="55">
        <v>0</v>
      </c>
    </row>
    <row r="19" s="2" customFormat="1" spans="1:8">
      <c r="A19" s="54" t="s">
        <v>114</v>
      </c>
      <c r="B19" s="55"/>
      <c r="C19" s="55"/>
      <c r="D19" s="58"/>
      <c r="E19" s="56" t="s">
        <v>115</v>
      </c>
      <c r="F19" s="57">
        <v>2000</v>
      </c>
      <c r="G19" s="55">
        <f t="shared" si="0"/>
        <v>-1756.96</v>
      </c>
      <c r="H19" s="55">
        <v>243.04</v>
      </c>
    </row>
    <row r="20" s="2" customFormat="1" ht="22.5" spans="1:8">
      <c r="A20" s="54" t="s">
        <v>116</v>
      </c>
      <c r="B20" s="55"/>
      <c r="C20" s="55"/>
      <c r="D20" s="58"/>
      <c r="E20" s="56" t="s">
        <v>117</v>
      </c>
      <c r="F20" s="57">
        <v>3251</v>
      </c>
      <c r="G20" s="55">
        <f t="shared" si="0"/>
        <v>7787.18</v>
      </c>
      <c r="H20" s="55">
        <v>11038.18</v>
      </c>
    </row>
    <row r="21" s="2" customFormat="1" spans="1:8">
      <c r="A21" s="54" t="s">
        <v>118</v>
      </c>
      <c r="B21" s="55"/>
      <c r="C21" s="55"/>
      <c r="D21" s="58"/>
      <c r="E21" s="56" t="s">
        <v>119</v>
      </c>
      <c r="F21" s="57"/>
      <c r="G21" s="55"/>
      <c r="H21" s="59"/>
    </row>
    <row r="22" s="2" customFormat="1" spans="1:8">
      <c r="A22" s="54" t="s">
        <v>120</v>
      </c>
      <c r="B22" s="55"/>
      <c r="C22" s="55">
        <f>D22-B22</f>
        <v>-522.03</v>
      </c>
      <c r="D22" s="55">
        <v>-522.03</v>
      </c>
      <c r="E22" s="56" t="s">
        <v>121</v>
      </c>
      <c r="F22" s="57"/>
      <c r="G22" s="55"/>
      <c r="H22" s="59"/>
    </row>
    <row r="23" s="2" customFormat="1" spans="1:8">
      <c r="A23" s="54" t="s">
        <v>122</v>
      </c>
      <c r="B23" s="55"/>
      <c r="C23" s="55"/>
      <c r="D23" s="55"/>
      <c r="E23" s="56" t="s">
        <v>123</v>
      </c>
      <c r="F23" s="57"/>
      <c r="G23" s="55"/>
      <c r="H23" s="59"/>
    </row>
    <row r="24" s="2" customFormat="1" spans="1:8">
      <c r="A24" s="54" t="s">
        <v>124</v>
      </c>
      <c r="B24" s="55"/>
      <c r="C24" s="55"/>
      <c r="D24" s="55"/>
      <c r="E24" s="56" t="s">
        <v>125</v>
      </c>
      <c r="F24" s="57">
        <v>1630</v>
      </c>
      <c r="G24" s="55">
        <f t="shared" si="0"/>
        <v>-823.79</v>
      </c>
      <c r="H24" s="59">
        <v>806.21</v>
      </c>
    </row>
    <row r="25" s="2" customFormat="1" spans="1:8">
      <c r="A25" s="62" t="s">
        <v>126</v>
      </c>
      <c r="B25" s="55"/>
      <c r="C25" s="55"/>
      <c r="D25" s="55"/>
      <c r="E25" s="56" t="s">
        <v>127</v>
      </c>
      <c r="F25" s="57"/>
      <c r="G25" s="55"/>
      <c r="H25" s="59"/>
    </row>
    <row r="26" s="2" customFormat="1" spans="1:8">
      <c r="A26" s="54" t="s">
        <v>128</v>
      </c>
      <c r="B26" s="55">
        <v>160</v>
      </c>
      <c r="C26" s="55">
        <f>D26-B26</f>
        <v>80</v>
      </c>
      <c r="D26" s="55">
        <v>240</v>
      </c>
      <c r="E26" s="56" t="s">
        <v>129</v>
      </c>
      <c r="F26" s="57">
        <v>2145</v>
      </c>
      <c r="G26" s="55">
        <f t="shared" si="0"/>
        <v>-1855.66</v>
      </c>
      <c r="H26" s="59">
        <v>289.34</v>
      </c>
    </row>
    <row r="27" s="2" customFormat="1" spans="1:8">
      <c r="A27" s="54" t="s">
        <v>130</v>
      </c>
      <c r="B27" s="55">
        <v>120</v>
      </c>
      <c r="C27" s="55">
        <f>D27-B27</f>
        <v>55</v>
      </c>
      <c r="D27" s="55">
        <v>175</v>
      </c>
      <c r="E27" s="56" t="s">
        <v>131</v>
      </c>
      <c r="F27" s="57"/>
      <c r="G27" s="55"/>
      <c r="H27" s="59"/>
    </row>
    <row r="28" s="2" customFormat="1" spans="1:8">
      <c r="A28" s="54" t="s">
        <v>132</v>
      </c>
      <c r="B28" s="55">
        <v>40</v>
      </c>
      <c r="C28" s="55">
        <f>D28-B28</f>
        <v>25</v>
      </c>
      <c r="D28" s="55">
        <v>65</v>
      </c>
      <c r="E28" s="56" t="s">
        <v>133</v>
      </c>
      <c r="F28" s="57"/>
      <c r="G28" s="55"/>
      <c r="H28" s="59"/>
    </row>
    <row r="29" s="2" customFormat="1" spans="1:8">
      <c r="A29" s="54" t="s">
        <v>134</v>
      </c>
      <c r="B29" s="63">
        <v>1630</v>
      </c>
      <c r="C29" s="55">
        <f>D29-B29</f>
        <v>-823.79</v>
      </c>
      <c r="D29" s="55">
        <v>806.21</v>
      </c>
      <c r="E29" s="56" t="s">
        <v>135</v>
      </c>
      <c r="F29" s="57"/>
      <c r="G29" s="55"/>
      <c r="H29" s="59"/>
    </row>
    <row r="30" s="2" customFormat="1" spans="1:8">
      <c r="A30" s="54" t="s">
        <v>136</v>
      </c>
      <c r="B30" s="55"/>
      <c r="C30" s="55"/>
      <c r="D30" s="55"/>
      <c r="E30" s="56" t="s">
        <v>137</v>
      </c>
      <c r="F30" s="57">
        <v>843</v>
      </c>
      <c r="G30" s="55">
        <f t="shared" si="0"/>
        <v>-703.68</v>
      </c>
      <c r="H30" s="59">
        <v>139.32</v>
      </c>
    </row>
    <row r="31" s="2" customFormat="1" spans="1:8">
      <c r="A31" s="54" t="s">
        <v>138</v>
      </c>
      <c r="B31" s="55">
        <v>9420</v>
      </c>
      <c r="C31" s="55">
        <f>D31-B31</f>
        <v>-25.3099999999995</v>
      </c>
      <c r="D31" s="55">
        <v>9394.69</v>
      </c>
      <c r="E31" s="56" t="s">
        <v>139</v>
      </c>
      <c r="F31" s="57"/>
      <c r="G31" s="55"/>
      <c r="H31" s="59"/>
    </row>
    <row r="32" s="2" customFormat="1" spans="1:8">
      <c r="A32" s="54"/>
      <c r="B32" s="55"/>
      <c r="C32" s="55"/>
      <c r="D32" s="55"/>
      <c r="E32" s="56" t="s">
        <v>140</v>
      </c>
      <c r="F32" s="57">
        <v>17163</v>
      </c>
      <c r="G32" s="55">
        <f t="shared" si="0"/>
        <v>-3621.87</v>
      </c>
      <c r="H32" s="59">
        <v>13541.13</v>
      </c>
    </row>
    <row r="33" s="2" customFormat="1" spans="1:8">
      <c r="A33" s="54"/>
      <c r="B33" s="55"/>
      <c r="C33" s="55"/>
      <c r="D33" s="55"/>
      <c r="E33" s="56" t="s">
        <v>141</v>
      </c>
      <c r="F33" s="57">
        <v>3</v>
      </c>
      <c r="G33" s="55">
        <f t="shared" si="0"/>
        <v>45.57</v>
      </c>
      <c r="H33" s="59">
        <v>48.57</v>
      </c>
    </row>
    <row r="34" s="2" customFormat="1" spans="1:8">
      <c r="A34" s="54"/>
      <c r="B34" s="55"/>
      <c r="C34" s="55"/>
      <c r="D34" s="55"/>
      <c r="E34" s="56" t="s">
        <v>142</v>
      </c>
      <c r="F34" s="57"/>
      <c r="G34" s="55"/>
      <c r="H34" s="59"/>
    </row>
    <row r="35" s="2" customFormat="1" spans="1:8">
      <c r="A35" s="64" t="s">
        <v>143</v>
      </c>
      <c r="B35" s="65">
        <f>B4+B5+B6+B23+B24+B25+B26+B29+B30+B31</f>
        <v>233725</v>
      </c>
      <c r="C35" s="65">
        <f>C4+C5+C6+C23+C24+C25+C26+C29+C30+C31</f>
        <v>-201322.12</v>
      </c>
      <c r="D35" s="65">
        <f>D4+D5+D6+D23+D24+D25+D26+D29+D30+D31</f>
        <v>32402.88</v>
      </c>
      <c r="E35" s="66" t="s">
        <v>144</v>
      </c>
      <c r="F35" s="67">
        <f>F4+F5+F6+F7+F26+F27+F28+F29+F30+F31+F32+F33+F34</f>
        <v>162202</v>
      </c>
      <c r="G35" s="67">
        <f>G4+G5+G6+G7+G26+G27+G28+G29+G30+G31+G32+G33+G34</f>
        <v>-117517.84</v>
      </c>
      <c r="H35" s="67">
        <f>H4+H5+H6+H7+H26+H27+H28+H29+H30+H31+H32+H33+H34</f>
        <v>44684.16</v>
      </c>
    </row>
    <row r="36" s="2" customFormat="1" spans="1:8">
      <c r="A36" s="54" t="s">
        <v>145</v>
      </c>
      <c r="B36" s="55"/>
      <c r="C36" s="55"/>
      <c r="D36" s="55"/>
      <c r="E36" s="68" t="s">
        <v>146</v>
      </c>
      <c r="F36" s="57">
        <v>9001</v>
      </c>
      <c r="G36" s="55">
        <f>H36-F36</f>
        <v>36004</v>
      </c>
      <c r="H36" s="59">
        <v>45005</v>
      </c>
    </row>
    <row r="37" s="2" customFormat="1" spans="1:8">
      <c r="A37" s="54" t="s">
        <v>147</v>
      </c>
      <c r="B37" s="55"/>
      <c r="C37" s="55"/>
      <c r="D37" s="55"/>
      <c r="E37" s="68" t="s">
        <v>148</v>
      </c>
      <c r="F37" s="31"/>
      <c r="G37" s="55"/>
      <c r="H37" s="31"/>
    </row>
    <row r="38" s="2" customFormat="1" spans="1:8">
      <c r="A38" s="54" t="s">
        <v>149</v>
      </c>
      <c r="B38" s="55"/>
      <c r="C38" s="55">
        <f>D38-B38</f>
        <v>42684</v>
      </c>
      <c r="D38" s="55">
        <v>42684</v>
      </c>
      <c r="E38" s="69" t="s">
        <v>150</v>
      </c>
      <c r="F38" s="55"/>
      <c r="G38" s="55">
        <f t="shared" ref="G37:G48" si="1">H38-F38</f>
        <v>310</v>
      </c>
      <c r="H38" s="59">
        <v>310</v>
      </c>
    </row>
    <row r="39" s="2" customFormat="1" spans="1:8">
      <c r="A39" s="54" t="s">
        <v>151</v>
      </c>
      <c r="B39" s="55">
        <v>473</v>
      </c>
      <c r="C39" s="55">
        <f>D39-B39</f>
        <v>870.13</v>
      </c>
      <c r="D39" s="55">
        <v>1343.13</v>
      </c>
      <c r="E39" s="56" t="s">
        <v>152</v>
      </c>
      <c r="F39" s="31">
        <v>0</v>
      </c>
      <c r="G39" s="55"/>
      <c r="H39" s="59"/>
    </row>
    <row r="40" s="2" customFormat="1" spans="1:8">
      <c r="A40" s="30" t="s">
        <v>153</v>
      </c>
      <c r="B40" s="31"/>
      <c r="C40" s="31"/>
      <c r="D40" s="31"/>
      <c r="E40" s="56" t="s">
        <v>154</v>
      </c>
      <c r="F40" s="57">
        <v>70000</v>
      </c>
      <c r="G40" s="55">
        <f t="shared" si="1"/>
        <v>-70000</v>
      </c>
      <c r="H40" s="59"/>
    </row>
    <row r="41" s="2" customFormat="1" spans="1:8">
      <c r="A41" s="54" t="s">
        <v>155</v>
      </c>
      <c r="B41" s="55">
        <f>SUM(B42:B48)</f>
        <v>17498.94</v>
      </c>
      <c r="C41" s="55">
        <f>D41-B41</f>
        <v>-636.939999999999</v>
      </c>
      <c r="D41" s="55">
        <f>SUM(D42:D48)</f>
        <v>16862</v>
      </c>
      <c r="E41" s="56" t="s">
        <v>156</v>
      </c>
      <c r="F41" s="57">
        <f>SUM(F42:F48)</f>
        <v>10494.23</v>
      </c>
      <c r="G41" s="55">
        <f t="shared" si="1"/>
        <v>-7201.38</v>
      </c>
      <c r="H41" s="59">
        <v>3292.85</v>
      </c>
    </row>
    <row r="42" s="2" customFormat="1" spans="1:8">
      <c r="A42" s="54" t="s">
        <v>157</v>
      </c>
      <c r="B42" s="61">
        <v>4854.58</v>
      </c>
      <c r="C42" s="55">
        <f t="shared" ref="C42:C48" si="2">D42-B42</f>
        <v>0</v>
      </c>
      <c r="D42" s="55">
        <v>4854.58</v>
      </c>
      <c r="E42" s="56" t="s">
        <v>157</v>
      </c>
      <c r="F42" s="61">
        <v>4854.58</v>
      </c>
      <c r="G42" s="55">
        <f t="shared" si="1"/>
        <v>-4854.58</v>
      </c>
      <c r="H42" s="59"/>
    </row>
    <row r="43" s="2" customFormat="1" spans="1:8">
      <c r="A43" s="54" t="s">
        <v>158</v>
      </c>
      <c r="B43" s="55">
        <v>2084.58</v>
      </c>
      <c r="C43" s="55">
        <f t="shared" si="2"/>
        <v>0</v>
      </c>
      <c r="D43" s="55">
        <v>2084.58</v>
      </c>
      <c r="E43" s="56" t="s">
        <v>158</v>
      </c>
      <c r="F43" s="55">
        <v>2084.58</v>
      </c>
      <c r="G43" s="55">
        <f t="shared" si="1"/>
        <v>-2084.58</v>
      </c>
      <c r="H43" s="59"/>
    </row>
    <row r="44" s="2" customFormat="1" spans="1:8">
      <c r="A44" s="54" t="s">
        <v>159</v>
      </c>
      <c r="B44" s="55"/>
      <c r="C44" s="55">
        <f t="shared" si="2"/>
        <v>0</v>
      </c>
      <c r="D44" s="55"/>
      <c r="E44" s="56" t="s">
        <v>160</v>
      </c>
      <c r="F44" s="55">
        <v>0</v>
      </c>
      <c r="G44" s="55">
        <f t="shared" si="1"/>
        <v>0</v>
      </c>
      <c r="H44" s="59"/>
    </row>
    <row r="45" s="2" customFormat="1" spans="1:8">
      <c r="A45" s="54" t="s">
        <v>161</v>
      </c>
      <c r="B45" s="55">
        <v>9094.48</v>
      </c>
      <c r="C45" s="55">
        <f t="shared" si="2"/>
        <v>-2692.89</v>
      </c>
      <c r="D45" s="55">
        <v>6401.59</v>
      </c>
      <c r="E45" s="56" t="s">
        <v>161</v>
      </c>
      <c r="F45" s="55">
        <v>0</v>
      </c>
      <c r="G45" s="55">
        <f t="shared" si="1"/>
        <v>3292.85</v>
      </c>
      <c r="H45" s="59">
        <v>3292.85</v>
      </c>
    </row>
    <row r="46" s="2" customFormat="1" spans="1:8">
      <c r="A46" s="54" t="s">
        <v>162</v>
      </c>
      <c r="B46" s="55">
        <v>434</v>
      </c>
      <c r="C46" s="55">
        <f t="shared" si="2"/>
        <v>0</v>
      </c>
      <c r="D46" s="55">
        <v>434</v>
      </c>
      <c r="E46" s="56" t="s">
        <v>162</v>
      </c>
      <c r="F46" s="55">
        <v>363.23</v>
      </c>
      <c r="G46" s="55">
        <f t="shared" si="1"/>
        <v>-363.23</v>
      </c>
      <c r="H46" s="59"/>
    </row>
    <row r="47" s="2" customFormat="1" spans="1:8">
      <c r="A47" s="54" t="s">
        <v>163</v>
      </c>
      <c r="B47" s="55">
        <v>917</v>
      </c>
      <c r="C47" s="55">
        <f t="shared" si="2"/>
        <v>0</v>
      </c>
      <c r="D47" s="55">
        <v>917</v>
      </c>
      <c r="E47" s="56" t="s">
        <v>163</v>
      </c>
      <c r="F47" s="55">
        <v>917</v>
      </c>
      <c r="G47" s="55">
        <f t="shared" si="1"/>
        <v>-917</v>
      </c>
      <c r="H47" s="59"/>
    </row>
    <row r="48" s="2" customFormat="1" spans="1:8">
      <c r="A48" s="54" t="s">
        <v>164</v>
      </c>
      <c r="B48" s="55">
        <v>114.3</v>
      </c>
      <c r="C48" s="55">
        <f t="shared" si="2"/>
        <v>2055.95</v>
      </c>
      <c r="D48" s="55">
        <v>2170.25</v>
      </c>
      <c r="E48" s="56" t="s">
        <v>164</v>
      </c>
      <c r="F48" s="55">
        <v>2274.84</v>
      </c>
      <c r="G48" s="55">
        <f t="shared" si="1"/>
        <v>-2274.84</v>
      </c>
      <c r="H48" s="59"/>
    </row>
    <row r="49" s="2" customFormat="1" spans="1:8">
      <c r="A49" s="64" t="s">
        <v>165</v>
      </c>
      <c r="B49" s="65">
        <f>B35+B38+B39+B40+B41</f>
        <v>251696.94</v>
      </c>
      <c r="C49" s="65">
        <f>C35+C39+C41+C38</f>
        <v>-158404.93</v>
      </c>
      <c r="D49" s="65">
        <f>D35+D36+D38+D39+D40+D41</f>
        <v>93292.01</v>
      </c>
      <c r="E49" s="66" t="s">
        <v>166</v>
      </c>
      <c r="F49" s="67">
        <f>F35+F36+F37+F38+F39+F40+F41</f>
        <v>251697.23</v>
      </c>
      <c r="G49" s="65">
        <f>G35+G36+G38+G40+G41</f>
        <v>-158405.22</v>
      </c>
      <c r="H49" s="67">
        <f>H35+H36+H37+H38+H39+H40+H41</f>
        <v>93292.01</v>
      </c>
    </row>
  </sheetData>
  <mergeCells count="3">
    <mergeCell ref="A1:H1"/>
    <mergeCell ref="A2:B2"/>
    <mergeCell ref="F2:H2"/>
  </mergeCells>
  <pageMargins left="0.75" right="0.75" top="1" bottom="1" header="0.5" footer="0.5"/>
  <pageSetup paperSize="9" scale="7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view="pageBreakPreview" zoomScaleNormal="100" topLeftCell="A7" workbookViewId="0">
      <selection activeCell="A22" sqref="A22"/>
    </sheetView>
  </sheetViews>
  <sheetFormatPr defaultColWidth="9.75" defaultRowHeight="14.25" outlineLevelCol="7"/>
  <cols>
    <col min="1" max="1" width="25.5" style="2" customWidth="1"/>
    <col min="2" max="2" width="11.75" style="2" customWidth="1"/>
    <col min="3" max="3" width="10.625" style="2" customWidth="1"/>
    <col min="4" max="4" width="10.875" style="2" customWidth="1"/>
    <col min="5" max="5" width="29.25" style="2" customWidth="1"/>
    <col min="6" max="6" width="9.5" style="2" customWidth="1"/>
    <col min="7" max="7" width="10.25" style="2" customWidth="1"/>
    <col min="8" max="8" width="11.125" style="2" customWidth="1"/>
    <col min="9" max="16384" width="9.75" style="2"/>
  </cols>
  <sheetData>
    <row r="1" s="1" customFormat="1" ht="32" customHeight="1" spans="1:8">
      <c r="A1" s="3" t="s">
        <v>167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168</v>
      </c>
      <c r="B2" s="6"/>
      <c r="C2" s="6"/>
      <c r="D2" s="7"/>
      <c r="E2" s="2"/>
      <c r="F2" s="2"/>
      <c r="G2" s="2"/>
      <c r="H2" s="8" t="s">
        <v>2</v>
      </c>
    </row>
    <row r="3" s="1" customFormat="1" ht="32" customHeight="1" spans="1:8">
      <c r="A3" s="9" t="s">
        <v>169</v>
      </c>
      <c r="B3" s="10" t="s">
        <v>170</v>
      </c>
      <c r="C3" s="11" t="s">
        <v>7</v>
      </c>
      <c r="D3" s="12" t="s">
        <v>8</v>
      </c>
      <c r="E3" s="13" t="s">
        <v>171</v>
      </c>
      <c r="F3" s="10" t="s">
        <v>170</v>
      </c>
      <c r="G3" s="11" t="s">
        <v>7</v>
      </c>
      <c r="H3" s="12" t="s">
        <v>8</v>
      </c>
    </row>
    <row r="4" s="1" customFormat="1" ht="20" customHeight="1" spans="1:8">
      <c r="A4" s="14" t="s">
        <v>172</v>
      </c>
      <c r="B4" s="15"/>
      <c r="C4" s="16"/>
      <c r="D4" s="15"/>
      <c r="E4" s="17" t="s">
        <v>173</v>
      </c>
      <c r="F4" s="18"/>
      <c r="G4" s="18"/>
      <c r="H4" s="18"/>
    </row>
    <row r="5" s="1" customFormat="1" ht="20" customHeight="1" spans="1:8">
      <c r="A5" s="19" t="s">
        <v>174</v>
      </c>
      <c r="B5" s="20">
        <f>SUM(B6:B22)</f>
        <v>2837</v>
      </c>
      <c r="C5" s="20">
        <f>D5-B5</f>
        <v>1973</v>
      </c>
      <c r="D5" s="20">
        <v>4810</v>
      </c>
      <c r="E5" s="21" t="s">
        <v>175</v>
      </c>
      <c r="F5" s="20">
        <v>7</v>
      </c>
      <c r="G5" s="20">
        <v>0</v>
      </c>
      <c r="H5" s="20">
        <v>7</v>
      </c>
    </row>
    <row r="6" s="1" customFormat="1" ht="20" customHeight="1" spans="1:8">
      <c r="A6" s="19" t="s">
        <v>176</v>
      </c>
      <c r="B6" s="20"/>
      <c r="C6" s="20"/>
      <c r="D6" s="22"/>
      <c r="E6" s="23" t="s">
        <v>177</v>
      </c>
      <c r="F6" s="24"/>
      <c r="G6" s="24"/>
      <c r="H6" s="24"/>
    </row>
    <row r="7" s="1" customFormat="1" ht="20" customHeight="1" spans="1:8">
      <c r="A7" s="19" t="s">
        <v>178</v>
      </c>
      <c r="B7" s="20"/>
      <c r="C7" s="20"/>
      <c r="D7" s="22"/>
      <c r="E7" s="23" t="s">
        <v>179</v>
      </c>
      <c r="F7" s="24"/>
      <c r="G7" s="24"/>
      <c r="H7" s="20"/>
    </row>
    <row r="8" s="1" customFormat="1" ht="20" customHeight="1" spans="1:8">
      <c r="A8" s="19" t="s">
        <v>180</v>
      </c>
      <c r="B8" s="20"/>
      <c r="C8" s="25"/>
      <c r="D8" s="26"/>
      <c r="E8" s="23" t="s">
        <v>181</v>
      </c>
      <c r="F8" s="24"/>
      <c r="G8" s="24"/>
      <c r="H8" s="26"/>
    </row>
    <row r="9" s="1" customFormat="1" ht="20" customHeight="1" spans="1:8">
      <c r="A9" s="19" t="s">
        <v>182</v>
      </c>
      <c r="B9" s="20"/>
      <c r="C9" s="20"/>
      <c r="D9" s="26"/>
      <c r="E9" s="23" t="s">
        <v>183</v>
      </c>
      <c r="F9" s="24"/>
      <c r="G9" s="24"/>
      <c r="H9" s="26"/>
    </row>
    <row r="10" s="1" customFormat="1" ht="20" customHeight="1" spans="1:8">
      <c r="A10" s="19" t="s">
        <v>184</v>
      </c>
      <c r="B10" s="20"/>
      <c r="C10" s="20"/>
      <c r="D10" s="26"/>
      <c r="E10" s="27" t="s">
        <v>185</v>
      </c>
      <c r="F10" s="28"/>
      <c r="G10" s="28"/>
      <c r="H10" s="29"/>
    </row>
    <row r="11" s="1" customFormat="1" ht="20" customHeight="1" spans="1:8">
      <c r="A11" s="19" t="s">
        <v>186</v>
      </c>
      <c r="B11" s="20"/>
      <c r="C11" s="20"/>
      <c r="D11" s="26"/>
      <c r="E11" s="30"/>
      <c r="F11" s="31"/>
      <c r="G11" s="31"/>
      <c r="H11" s="31"/>
    </row>
    <row r="12" s="1" customFormat="1" ht="20" customHeight="1" spans="1:8">
      <c r="A12" s="19" t="s">
        <v>187</v>
      </c>
      <c r="B12" s="20"/>
      <c r="C12" s="25"/>
      <c r="D12" s="25"/>
      <c r="E12" s="30"/>
      <c r="F12" s="31"/>
      <c r="G12" s="31"/>
      <c r="H12" s="31"/>
    </row>
    <row r="13" s="1" customFormat="1" ht="20" customHeight="1" spans="1:8">
      <c r="A13" s="19" t="s">
        <v>188</v>
      </c>
      <c r="B13" s="20"/>
      <c r="C13" s="20"/>
      <c r="D13" s="26"/>
      <c r="E13" s="30"/>
      <c r="F13" s="31"/>
      <c r="G13" s="31"/>
      <c r="H13" s="31"/>
    </row>
    <row r="14" s="1" customFormat="1" ht="20" customHeight="1" spans="1:8">
      <c r="A14" s="32" t="s">
        <v>189</v>
      </c>
      <c r="B14" s="20"/>
      <c r="C14" s="20"/>
      <c r="D14" s="20"/>
      <c r="E14" s="30"/>
      <c r="F14" s="31"/>
      <c r="G14" s="31"/>
      <c r="H14" s="31"/>
    </row>
    <row r="15" s="1" customFormat="1" ht="20" customHeight="1" spans="1:8">
      <c r="A15" s="32" t="s">
        <v>190</v>
      </c>
      <c r="B15" s="20"/>
      <c r="C15" s="25"/>
      <c r="D15" s="26"/>
      <c r="E15" s="30"/>
      <c r="F15" s="31"/>
      <c r="G15" s="31"/>
      <c r="H15" s="31"/>
    </row>
    <row r="16" s="1" customFormat="1" ht="20" customHeight="1" spans="1:8">
      <c r="A16" s="19" t="s">
        <v>191</v>
      </c>
      <c r="B16" s="20"/>
      <c r="C16" s="25"/>
      <c r="D16" s="26"/>
      <c r="E16" s="30"/>
      <c r="F16" s="31"/>
      <c r="G16" s="31"/>
      <c r="H16" s="31"/>
    </row>
    <row r="17" s="1" customFormat="1" ht="20" customHeight="1" spans="1:8">
      <c r="A17" s="19" t="s">
        <v>192</v>
      </c>
      <c r="B17" s="20"/>
      <c r="C17" s="20"/>
      <c r="D17" s="26"/>
      <c r="E17" s="30"/>
      <c r="F17" s="31"/>
      <c r="G17" s="31"/>
      <c r="H17" s="31"/>
    </row>
    <row r="18" s="1" customFormat="1" ht="20" customHeight="1" spans="1:8">
      <c r="A18" s="19" t="s">
        <v>193</v>
      </c>
      <c r="B18" s="20"/>
      <c r="C18" s="25"/>
      <c r="D18" s="26"/>
      <c r="E18" s="30"/>
      <c r="F18" s="31"/>
      <c r="G18" s="31"/>
      <c r="H18" s="31"/>
    </row>
    <row r="19" s="1" customFormat="1" ht="20" customHeight="1" spans="1:8">
      <c r="A19" s="19" t="s">
        <v>194</v>
      </c>
      <c r="B19" s="20"/>
      <c r="C19" s="25"/>
      <c r="D19" s="26"/>
      <c r="E19" s="30"/>
      <c r="F19" s="31"/>
      <c r="G19" s="31"/>
      <c r="H19" s="31"/>
    </row>
    <row r="20" s="1" customFormat="1" ht="20" customHeight="1" spans="1:8">
      <c r="A20" s="19" t="s">
        <v>195</v>
      </c>
      <c r="B20" s="20"/>
      <c r="C20" s="25"/>
      <c r="D20" s="26"/>
      <c r="E20" s="30"/>
      <c r="F20" s="31"/>
      <c r="G20" s="31"/>
      <c r="H20" s="31"/>
    </row>
    <row r="21" s="1" customFormat="1" ht="20" customHeight="1" spans="1:8">
      <c r="A21" s="19" t="s">
        <v>196</v>
      </c>
      <c r="B21" s="20"/>
      <c r="C21" s="25"/>
      <c r="D21" s="26"/>
      <c r="E21" s="30"/>
      <c r="F21" s="31"/>
      <c r="G21" s="31"/>
      <c r="H21" s="31"/>
    </row>
    <row r="22" s="1" customFormat="1" ht="30" customHeight="1" spans="1:8">
      <c r="A22" s="19" t="s">
        <v>197</v>
      </c>
      <c r="B22" s="20">
        <v>2837</v>
      </c>
      <c r="C22" s="20">
        <f>D22-B22</f>
        <v>1973</v>
      </c>
      <c r="D22" s="20">
        <v>4810</v>
      </c>
      <c r="E22" s="30"/>
      <c r="F22" s="31"/>
      <c r="G22" s="31"/>
      <c r="H22" s="31"/>
    </row>
    <row r="23" s="1" customFormat="1" ht="20" customHeight="1" spans="1:8">
      <c r="A23" s="19" t="s">
        <v>198</v>
      </c>
      <c r="B23" s="18"/>
      <c r="C23" s="20"/>
      <c r="D23" s="22"/>
      <c r="E23" s="30"/>
      <c r="F23" s="31"/>
      <c r="G23" s="31"/>
      <c r="H23" s="31"/>
    </row>
    <row r="24" s="1" customFormat="1" ht="20" customHeight="1" spans="1:8">
      <c r="A24" s="19" t="s">
        <v>199</v>
      </c>
      <c r="B24" s="20"/>
      <c r="C24" s="20"/>
      <c r="D24" s="26"/>
      <c r="E24" s="30"/>
      <c r="F24" s="31"/>
      <c r="G24" s="31"/>
      <c r="H24" s="31"/>
    </row>
    <row r="25" s="1" customFormat="1" ht="20" customHeight="1" spans="1:8">
      <c r="A25" s="19" t="s">
        <v>200</v>
      </c>
      <c r="B25" s="20"/>
      <c r="C25" s="20"/>
      <c r="D25" s="26"/>
      <c r="E25" s="30"/>
      <c r="F25" s="31"/>
      <c r="G25" s="31"/>
      <c r="H25" s="31"/>
    </row>
    <row r="26" s="1" customFormat="1" ht="31" customHeight="1" spans="1:8">
      <c r="A26" s="19" t="s">
        <v>201</v>
      </c>
      <c r="B26" s="20"/>
      <c r="C26" s="20"/>
      <c r="D26" s="26"/>
      <c r="E26" s="30"/>
      <c r="F26" s="31"/>
      <c r="G26" s="31"/>
      <c r="H26" s="31"/>
    </row>
    <row r="27" s="1" customFormat="1" ht="20" customHeight="1" spans="1:8">
      <c r="A27" s="19" t="s">
        <v>202</v>
      </c>
      <c r="B27" s="33"/>
      <c r="C27" s="20"/>
      <c r="D27" s="18"/>
      <c r="E27" s="30"/>
      <c r="F27" s="31"/>
      <c r="G27" s="31"/>
      <c r="H27" s="31"/>
    </row>
    <row r="28" s="1" customFormat="1" ht="20" customHeight="1" spans="1:8">
      <c r="A28" s="19" t="s">
        <v>203</v>
      </c>
      <c r="B28" s="34"/>
      <c r="C28" s="20"/>
      <c r="D28" s="20"/>
      <c r="E28" s="30"/>
      <c r="F28" s="31"/>
      <c r="G28" s="31"/>
      <c r="H28" s="31"/>
    </row>
    <row r="29" s="1" customFormat="1" ht="20" customHeight="1" spans="1:8">
      <c r="A29" s="19" t="s">
        <v>204</v>
      </c>
      <c r="B29" s="20"/>
      <c r="C29" s="25"/>
      <c r="D29" s="22"/>
      <c r="E29" s="30"/>
      <c r="F29" s="31"/>
      <c r="G29" s="31"/>
      <c r="H29" s="31"/>
    </row>
    <row r="30" s="1" customFormat="1" ht="30" customHeight="1" spans="1:8">
      <c r="A30" s="19" t="s">
        <v>205</v>
      </c>
      <c r="B30" s="35"/>
      <c r="C30" s="25"/>
      <c r="D30" s="26"/>
      <c r="E30" s="30"/>
      <c r="F30" s="31"/>
      <c r="G30" s="31"/>
      <c r="H30" s="31"/>
    </row>
    <row r="31" s="1" customFormat="1" ht="20" customHeight="1" spans="1:8">
      <c r="A31" s="19" t="s">
        <v>206</v>
      </c>
      <c r="B31" s="33"/>
      <c r="C31" s="20"/>
      <c r="D31" s="22"/>
      <c r="E31" s="30"/>
      <c r="F31" s="31"/>
      <c r="G31" s="31"/>
      <c r="H31" s="31"/>
    </row>
    <row r="32" s="1" customFormat="1" ht="20" customHeight="1" spans="1:8">
      <c r="A32" s="19" t="s">
        <v>207</v>
      </c>
      <c r="B32" s="36"/>
      <c r="C32" s="20"/>
      <c r="D32" s="22"/>
      <c r="E32" s="30"/>
      <c r="F32" s="31"/>
      <c r="G32" s="31"/>
      <c r="H32" s="31"/>
    </row>
    <row r="33" s="1" customFormat="1" ht="20" customHeight="1" spans="1:8">
      <c r="A33" s="19" t="s">
        <v>208</v>
      </c>
      <c r="B33" s="20"/>
      <c r="C33" s="25"/>
      <c r="D33" s="22"/>
      <c r="E33" s="30"/>
      <c r="F33" s="31"/>
      <c r="G33" s="31"/>
      <c r="H33" s="31"/>
    </row>
    <row r="34" s="1" customFormat="1" ht="29" customHeight="1" spans="1:8">
      <c r="A34" s="19" t="s">
        <v>209</v>
      </c>
      <c r="B34" s="36"/>
      <c r="C34" s="20"/>
      <c r="D34" s="22"/>
      <c r="E34" s="30"/>
      <c r="F34" s="31"/>
      <c r="G34" s="31"/>
      <c r="H34" s="31"/>
    </row>
    <row r="35" s="1" customFormat="1" ht="20" customHeight="1" spans="1:8">
      <c r="A35" s="19" t="s">
        <v>210</v>
      </c>
      <c r="B35" s="20"/>
      <c r="C35" s="20"/>
      <c r="D35" s="20"/>
      <c r="E35" s="30"/>
      <c r="F35" s="31"/>
      <c r="G35" s="31"/>
      <c r="H35" s="31"/>
    </row>
    <row r="36" s="1" customFormat="1" ht="20" customHeight="1" spans="1:8">
      <c r="A36" s="37" t="s">
        <v>211</v>
      </c>
      <c r="B36" s="20"/>
      <c r="C36" s="20"/>
      <c r="D36" s="38"/>
      <c r="E36" s="30"/>
      <c r="F36" s="31"/>
      <c r="G36" s="31"/>
      <c r="H36" s="31"/>
    </row>
    <row r="37" s="1" customFormat="1" ht="20" customHeight="1" spans="1:8">
      <c r="A37" s="19" t="s">
        <v>212</v>
      </c>
      <c r="B37" s="18"/>
      <c r="C37" s="20"/>
      <c r="D37" s="22"/>
      <c r="E37" s="30"/>
      <c r="F37" s="31"/>
      <c r="G37" s="31"/>
      <c r="H37" s="31"/>
    </row>
    <row r="38" s="1" customFormat="1" ht="20" customHeight="1" spans="1:8">
      <c r="A38" s="39" t="s">
        <v>213</v>
      </c>
      <c r="B38" s="18">
        <v>2837</v>
      </c>
      <c r="C38" s="18">
        <f t="shared" ref="C38:C42" si="0">D38-B38</f>
        <v>1973</v>
      </c>
      <c r="D38" s="18">
        <v>4810</v>
      </c>
      <c r="E38" s="40" t="s">
        <v>214</v>
      </c>
      <c r="F38" s="41">
        <v>7</v>
      </c>
      <c r="G38" s="18">
        <f>SUM(G5:G37)</f>
        <v>0</v>
      </c>
      <c r="H38" s="18">
        <f>SUM(H5:H37)</f>
        <v>7</v>
      </c>
    </row>
    <row r="39" s="1" customFormat="1" ht="20" customHeight="1" spans="1:8">
      <c r="A39" s="19" t="s">
        <v>215</v>
      </c>
      <c r="B39" s="25">
        <v>7</v>
      </c>
      <c r="C39" s="20">
        <f t="shared" si="0"/>
        <v>0</v>
      </c>
      <c r="D39" s="20">
        <v>7</v>
      </c>
      <c r="E39" s="42" t="s">
        <v>216</v>
      </c>
      <c r="F39" s="24"/>
      <c r="G39" s="24"/>
      <c r="H39" s="26"/>
    </row>
    <row r="40" s="1" customFormat="1" ht="20" customHeight="1" spans="1:8">
      <c r="A40" s="19" t="s">
        <v>217</v>
      </c>
      <c r="B40" s="25"/>
      <c r="C40" s="20"/>
      <c r="D40" s="25"/>
      <c r="E40" s="42" t="s">
        <v>218</v>
      </c>
      <c r="F40" s="20">
        <v>2837</v>
      </c>
      <c r="G40" s="20">
        <f>H40-F40</f>
        <v>1973</v>
      </c>
      <c r="H40" s="20">
        <v>4810</v>
      </c>
    </row>
    <row r="41" s="1" customFormat="1" ht="20" customHeight="1" spans="1:8">
      <c r="A41" s="19" t="s">
        <v>219</v>
      </c>
      <c r="B41" s="20"/>
      <c r="C41" s="20"/>
      <c r="D41" s="22"/>
      <c r="E41" s="42" t="s">
        <v>220</v>
      </c>
      <c r="F41" s="24"/>
      <c r="G41" s="24"/>
      <c r="H41" s="26"/>
    </row>
    <row r="42" s="1" customFormat="1" ht="20" customHeight="1" spans="1:8">
      <c r="A42" s="39" t="s">
        <v>221</v>
      </c>
      <c r="B42" s="18">
        <f t="shared" ref="B42:H42" si="1">SUM(B38:B41)</f>
        <v>2844</v>
      </c>
      <c r="C42" s="18">
        <f t="shared" si="0"/>
        <v>1973</v>
      </c>
      <c r="D42" s="18">
        <f>D38+D39</f>
        <v>4817</v>
      </c>
      <c r="E42" s="40" t="s">
        <v>222</v>
      </c>
      <c r="F42" s="18">
        <f t="shared" si="1"/>
        <v>2844</v>
      </c>
      <c r="G42" s="18">
        <f t="shared" si="1"/>
        <v>1973</v>
      </c>
      <c r="H42" s="18">
        <f t="shared" si="1"/>
        <v>4817</v>
      </c>
    </row>
  </sheetData>
  <mergeCells count="1">
    <mergeCell ref="A1:H1"/>
  </mergeCell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昆明市晋宁区党政机关单位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一般公共预算调整表</vt:lpstr>
      <vt:lpstr>政府性基金预算调整表</vt:lpstr>
      <vt:lpstr>国有资本经营预算调整表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GaoHan</cp:lastModifiedBy>
  <dcterms:created xsi:type="dcterms:W3CDTF">2022-11-01T03:04:00Z</dcterms:created>
  <dcterms:modified xsi:type="dcterms:W3CDTF">2023-11-20T08:09:41Z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